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/Users/yoshio_fukuda/PaymentsJapan Dropbox/001_Mgmt/03_PR/03_website/JPQRサイト/掲載ファイル/"/>
    </mc:Choice>
  </mc:AlternateContent>
  <xr:revisionPtr revIDLastSave="0" documentId="13_ncr:1_{58333E71-C3F3-864D-9355-C2CB8904448F}" xr6:coauthVersionLast="47" xr6:coauthVersionMax="47" xr10:uidLastSave="{00000000-0000-0000-0000-000000000000}"/>
  <workbookProtection workbookAlgorithmName="SHA-512" workbookHashValue="BBmb1S3jqILKIDs78mKZi4TFyh+TwxIfesYCo/3+1aG/4YoeW2ZlDdiQkjJHgcyR6AgMK6w7JONceFcHW29v0g==" workbookSaltValue="QCI6LWqnxts92LrdjQl6mg==" workbookSpinCount="100000" lockStructure="1"/>
  <bookViews>
    <workbookView xWindow="0" yWindow="500" windowWidth="44800" windowHeight="24700" xr2:uid="{F6348A85-F40C-1E4D-A18A-B1C889A6C14C}"/>
  </bookViews>
  <sheets>
    <sheet name="基本情報" sheetId="1" r:id="rId1"/>
    <sheet name="法人情報" sheetId="6" r:id="rId2"/>
    <sheet name="個人事業者情報" sheetId="5" r:id="rId3"/>
    <sheet name="店舗情報①" sheetId="12" r:id="rId4"/>
    <sheet name="店舗情報②" sheetId="14" r:id="rId5"/>
    <sheet name="店舗情報③" sheetId="15" r:id="rId6"/>
    <sheet name="店舗情報④" sheetId="16" r:id="rId7"/>
    <sheet name="店舗情報⑤" sheetId="17" r:id="rId8"/>
    <sheet name="参照マスタ" sheetId="4" state="hidden" r:id="rId9"/>
    <sheet name="連携ファイル作成シート" sheetId="10" state="hidden" r:id="rId10"/>
    <sheet name="連携CSV" sheetId="13" state="hidden" r:id="rId11"/>
  </sheets>
  <externalReferences>
    <externalReference r:id="rId12"/>
    <externalReference r:id="rId13"/>
  </externalReferences>
  <definedNames>
    <definedName name="_xlnm._FilterDatabase" localSheetId="9" hidden="1">連携ファイル作成シート!$A$1:$P$232</definedName>
    <definedName name="_xlnm.Print_Area" localSheetId="0">基本情報!$A$1:$AH$139</definedName>
    <definedName name="_xlnm.Print_Area" localSheetId="2">個人事業者情報!$A$1:$AH$34</definedName>
    <definedName name="_xlnm.Print_Area" localSheetId="3">店舗情報①!$A$1:$AH$31</definedName>
    <definedName name="_xlnm.Print_Area" localSheetId="4">店舗情報②!$A$1:$AH$31</definedName>
    <definedName name="_xlnm.Print_Area" localSheetId="5">店舗情報③!$A$1:$AH$31</definedName>
    <definedName name="_xlnm.Print_Area" localSheetId="6">店舗情報④!$A$1:$AH$31</definedName>
    <definedName name="_xlnm.Print_Area" localSheetId="7">店舗情報⑤!$A$1:$AH$31</definedName>
    <definedName name="_xlnm.Print_Area" localSheetId="1">法人情報!$A$1:$AH$35</definedName>
    <definedName name="ショッピング・小売" localSheetId="3">テーブル3[ショッピング・小売]</definedName>
    <definedName name="ショッピング・小売" localSheetId="4">テーブル3[ショッピング・小売]</definedName>
    <definedName name="ショッピング・小売" localSheetId="5">テーブル3[ショッピング・小売]</definedName>
    <definedName name="ショッピング・小売" localSheetId="6">テーブル3[ショッピング・小売]</definedName>
    <definedName name="ショッピング・小売" localSheetId="7">テーブル3[ショッピング・小売]</definedName>
    <definedName name="ショッピング・小売">テーブル3[ショッピング・小売]</definedName>
    <definedName name="スポーツチーム・団体" localSheetId="3">テーブル22[スポーツチーム・団体]</definedName>
    <definedName name="スポーツチーム・団体" localSheetId="4">テーブル22[スポーツチーム・団体]</definedName>
    <definedName name="スポーツチーム・団体" localSheetId="5">テーブル22[スポーツチーム・団体]</definedName>
    <definedName name="スポーツチーム・団体" localSheetId="6">テーブル22[スポーツチーム・団体]</definedName>
    <definedName name="スポーツチーム・団体" localSheetId="7">テーブル22[スポーツチーム・団体]</definedName>
    <definedName name="スポーツチーム・団体">テーブル22[スポーツチーム・団体]</definedName>
    <definedName name="スポーツ施設・教室" localSheetId="3">テーブル6[スポーツ施設・教室]</definedName>
    <definedName name="スポーツ施設・教室" localSheetId="4">テーブル6[スポーツ施設・教室]</definedName>
    <definedName name="スポーツ施設・教室" localSheetId="5">テーブル6[スポーツ施設・教室]</definedName>
    <definedName name="スポーツ施設・教室" localSheetId="6">テーブル6[スポーツ施設・教室]</definedName>
    <definedName name="スポーツ施設・教室" localSheetId="7">テーブル6[スポーツ施設・教室]</definedName>
    <definedName name="スポーツ施設・教室">テーブル6[スポーツ施設・教室]</definedName>
    <definedName name="スポーツ用品" localSheetId="3">テーブル5[スポーツ用品]</definedName>
    <definedName name="スポーツ用品" localSheetId="4">テーブル5[スポーツ用品]</definedName>
    <definedName name="スポーツ用品" localSheetId="5">テーブル5[スポーツ用品]</definedName>
    <definedName name="スポーツ用品" localSheetId="6">テーブル5[スポーツ用品]</definedName>
    <definedName name="スポーツ用品" localSheetId="7">テーブル5[スポーツ用品]</definedName>
    <definedName name="スポーツ用品">テーブル5[スポーツ用品]</definedName>
    <definedName name="データ型">[1]データ!$A$2:$A$9</definedName>
    <definedName name="ファッション" localSheetId="3">テーブル4[ファッション]</definedName>
    <definedName name="ファッション" localSheetId="4">テーブル4[ファッション]</definedName>
    <definedName name="ファッション" localSheetId="5">テーブル4[ファッション]</definedName>
    <definedName name="ファッション" localSheetId="6">テーブル4[ファッション]</definedName>
    <definedName name="ファッション" localSheetId="7">テーブル4[ファッション]</definedName>
    <definedName name="ファッション">テーブル4[ファッション]</definedName>
    <definedName name="ペット" localSheetId="3">テーブル13[ペット]</definedName>
    <definedName name="ペット" localSheetId="4">テーブル13[ペット]</definedName>
    <definedName name="ペット" localSheetId="5">テーブル13[ペット]</definedName>
    <definedName name="ペット" localSheetId="6">テーブル13[ペット]</definedName>
    <definedName name="ペット" localSheetId="7">テーブル13[ペット]</definedName>
    <definedName name="ペット">テーブル13[ペット]</definedName>
    <definedName name="ゆうちょ銀行" localSheetId="4">テーブル34[ゆうちょ銀行]</definedName>
    <definedName name="ゆうちょ銀行" localSheetId="5">テーブル34[ゆうちょ銀行]</definedName>
    <definedName name="ゆうちょ銀行" localSheetId="6">テーブル34[ゆうちょ銀行]</definedName>
    <definedName name="ゆうちょ銀行" localSheetId="7">テーブル34[ゆうちょ銀行]</definedName>
    <definedName name="ゆうちょ銀行">テーブル34[ゆうちょ銀行]</definedName>
    <definedName name="医療機関・診療所" localSheetId="3">テーブル10[医療機関・診療所]</definedName>
    <definedName name="医療機関・診療所" localSheetId="4">テーブル10[医療機関・診療所]</definedName>
    <definedName name="医療機関・診療所" localSheetId="5">テーブル10[医療機関・診療所]</definedName>
    <definedName name="医療機関・診療所" localSheetId="6">テーブル10[医療機関・診療所]</definedName>
    <definedName name="医療機関・診療所" localSheetId="7">テーブル10[医療機関・診療所]</definedName>
    <definedName name="医療機関・診療所">テーブル10[医療機関・診療所]</definedName>
    <definedName name="印刷・出版" localSheetId="3">テーブル32[印刷・出版]</definedName>
    <definedName name="印刷・出版" localSheetId="4">テーブル32[印刷・出版]</definedName>
    <definedName name="印刷・出版" localSheetId="5">テーブル32[印刷・出版]</definedName>
    <definedName name="印刷・出版" localSheetId="6">テーブル32[印刷・出版]</definedName>
    <definedName name="印刷・出版" localSheetId="7">テーブル32[印刷・出版]</definedName>
    <definedName name="印刷・出版">テーブル32[印刷・出版]</definedName>
    <definedName name="飲食・レストラン" localSheetId="3">テーブル1[飲食・レストラン]</definedName>
    <definedName name="飲食・レストラン" localSheetId="4">テーブル1[飲食・レストラン]</definedName>
    <definedName name="飲食・レストラン" localSheetId="5">テーブル1[飲食・レストラン]</definedName>
    <definedName name="飲食・レストラン" localSheetId="6">テーブル1[飲食・レストラン]</definedName>
    <definedName name="飲食・レストラン" localSheetId="7">テーブル1[飲食・レストラン]</definedName>
    <definedName name="飲食・レストラン">テーブル1[飲食・レストラン]</definedName>
    <definedName name="運送・倉庫" localSheetId="3">業種[運送・倉庫]</definedName>
    <definedName name="運送・倉庫" localSheetId="4">業種[運送・倉庫]</definedName>
    <definedName name="運送・倉庫" localSheetId="5">業種[運送・倉庫]</definedName>
    <definedName name="運送・倉庫" localSheetId="6">業種[運送・倉庫]</definedName>
    <definedName name="運送・倉庫" localSheetId="7">業種[運送・倉庫]</definedName>
    <definedName name="運送・倉庫">業種[運送・倉庫]</definedName>
    <definedName name="横浜銀行" localSheetId="4">テーブル37[横浜銀行]</definedName>
    <definedName name="横浜銀行" localSheetId="5">テーブル37[横浜銀行]</definedName>
    <definedName name="横浜銀行" localSheetId="6">テーブル37[横浜銀行]</definedName>
    <definedName name="横浜銀行" localSheetId="7">テーブル37[横浜銀行]</definedName>
    <definedName name="横浜銀行">テーブル37[横浜銀行]</definedName>
    <definedName name="沖縄銀行" localSheetId="4">テーブル36[沖縄銀行]</definedName>
    <definedName name="沖縄銀行" localSheetId="5">テーブル36[沖縄銀行]</definedName>
    <definedName name="沖縄銀行" localSheetId="6">テーブル36[沖縄銀行]</definedName>
    <definedName name="沖縄銀行" localSheetId="7">テーブル36[沖縄銀行]</definedName>
    <definedName name="沖縄銀行">テーブル36[沖縄銀行]</definedName>
    <definedName name="冠婚葬祭" localSheetId="3">テーブル14[冠婚葬祭]</definedName>
    <definedName name="冠婚葬祭" localSheetId="4">テーブル14[冠婚葬祭]</definedName>
    <definedName name="冠婚葬祭" localSheetId="5">テーブル14[冠婚葬祭]</definedName>
    <definedName name="冠婚葬祭" localSheetId="6">テーブル14[冠婚葬祭]</definedName>
    <definedName name="冠婚葬祭" localSheetId="7">テーブル14[冠婚葬祭]</definedName>
    <definedName name="冠婚葬祭">テーブル14[冠婚葬祭]</definedName>
    <definedName name="教育・習い事" localSheetId="3">テーブル7[教育・習い事]</definedName>
    <definedName name="教育・習い事" localSheetId="4">テーブル7[教育・習い事]</definedName>
    <definedName name="教育・習い事" localSheetId="5">テーブル7[教育・習い事]</definedName>
    <definedName name="教育・習い事" localSheetId="6">テーブル7[教育・習い事]</definedName>
    <definedName name="教育・習い事" localSheetId="7">テーブル7[教育・習い事]</definedName>
    <definedName name="教育・習い事">テーブル7[教育・習い事]</definedName>
    <definedName name="銀行・保険・金融" localSheetId="3">テーブル19[銀行・保険・金融]</definedName>
    <definedName name="銀行・保険・金融" localSheetId="4">テーブル19[銀行・保険・金融]</definedName>
    <definedName name="銀行・保険・金融" localSheetId="5">テーブル19[銀行・保険・金融]</definedName>
    <definedName name="銀行・保険・金融" localSheetId="6">テーブル19[銀行・保険・金融]</definedName>
    <definedName name="銀行・保険・金融" localSheetId="7">テーブル19[銀行・保険・金融]</definedName>
    <definedName name="銀行・保険・金融">テーブル19[銀行・保険・金融]</definedName>
    <definedName name="銀行Pay">参照マスタ!$AT$1:$AZ$1</definedName>
    <definedName name="建設・土木" localSheetId="3">テーブル31[建設・土木]</definedName>
    <definedName name="建設・土木" localSheetId="4">テーブル31[建設・土木]</definedName>
    <definedName name="建設・土木" localSheetId="5">テーブル31[建設・土木]</definedName>
    <definedName name="建設・土木" localSheetId="6">テーブル31[建設・土木]</definedName>
    <definedName name="建設・土木" localSheetId="7">テーブル31[建設・土木]</definedName>
    <definedName name="建設・土木">テーブル31[建設・土木]</definedName>
    <definedName name="交通機関・サービス" localSheetId="3">テーブル18[交通機関・サービス]</definedName>
    <definedName name="交通機関・サービス" localSheetId="4">テーブル18[交通機関・サービス]</definedName>
    <definedName name="交通機関・サービス" localSheetId="5">テーブル18[交通機関・サービス]</definedName>
    <definedName name="交通機関・サービス" localSheetId="6">テーブル18[交通機関・サービス]</definedName>
    <definedName name="交通機関・サービス" localSheetId="7">テーブル18[交通機関・サービス]</definedName>
    <definedName name="交通機関・サービス">テーブル18[交通機関・サービス]</definedName>
    <definedName name="公共機関・施設" localSheetId="3">テーブル23[公共機関・施設]</definedName>
    <definedName name="公共機関・施設" localSheetId="4">テーブル23[公共機関・施設]</definedName>
    <definedName name="公共機関・施設" localSheetId="5">テーブル23[公共機関・施設]</definedName>
    <definedName name="公共機関・施設" localSheetId="6">テーブル23[公共機関・施設]</definedName>
    <definedName name="公共機関・施設" localSheetId="7">テーブル23[公共機関・施設]</definedName>
    <definedName name="公共機関・施設">テーブル23[公共機関・施設]</definedName>
    <definedName name="広島銀行" localSheetId="4">テーブル40[広島銀行]</definedName>
    <definedName name="広島銀行" localSheetId="5">テーブル40[広島銀行]</definedName>
    <definedName name="広島銀行" localSheetId="6">テーブル40[広島銀行]</definedName>
    <definedName name="広島銀行" localSheetId="7">テーブル40[広島銀行]</definedName>
    <definedName name="広島銀行">テーブル40[広島銀行]</definedName>
    <definedName name="鉱業" localSheetId="3">テーブル30[鉱業]</definedName>
    <definedName name="鉱業" localSheetId="4">テーブル30[鉱業]</definedName>
    <definedName name="鉱業" localSheetId="5">テーブル30[鉱業]</definedName>
    <definedName name="鉱業" localSheetId="6">テーブル30[鉱業]</definedName>
    <definedName name="鉱業" localSheetId="7">テーブル30[鉱業]</definedName>
    <definedName name="鉱業">テーブル30[鉱業]</definedName>
    <definedName name="寺院・神社・教会" localSheetId="3">テーブル20[寺院・神社・教会]</definedName>
    <definedName name="寺院・神社・教会" localSheetId="4">テーブル20[寺院・神社・教会]</definedName>
    <definedName name="寺院・神社・教会" localSheetId="5">テーブル20[寺院・神社・教会]</definedName>
    <definedName name="寺院・神社・教会" localSheetId="6">テーブル20[寺院・神社・教会]</definedName>
    <definedName name="寺院・神社・教会" localSheetId="7">テーブル20[寺院・神社・教会]</definedName>
    <definedName name="寺院・神社・教会">テーブル20[寺院・神社・教会]</definedName>
    <definedName name="自動車・バイク" localSheetId="3">テーブル17[自動車・バイク]</definedName>
    <definedName name="自動車・バイク" localSheetId="4">テーブル17[自動車・バイク]</definedName>
    <definedName name="自動車・バイク" localSheetId="5">テーブル17[自動車・バイク]</definedName>
    <definedName name="自動車・バイク" localSheetId="6">テーブル17[自動車・バイク]</definedName>
    <definedName name="自動車・バイク" localSheetId="7">テーブル17[自動車・バイク]</definedName>
    <definedName name="自動車・バイク">テーブル17[自動車・バイク]</definedName>
    <definedName name="宿泊施設" localSheetId="3">テーブル15[宿泊施設]</definedName>
    <definedName name="宿泊施設" localSheetId="4">テーブル15[宿泊施設]</definedName>
    <definedName name="宿泊施設" localSheetId="5">テーブル15[宿泊施設]</definedName>
    <definedName name="宿泊施設" localSheetId="6">テーブル15[宿泊施設]</definedName>
    <definedName name="宿泊施設" localSheetId="7">テーブル15[宿泊施設]</definedName>
    <definedName name="宿泊施設">テーブル15[宿泊施設]</definedName>
    <definedName name="書式">[2]データ!$A$2:$A$9</definedName>
    <definedName name="商業" localSheetId="3">テーブル28[商業]</definedName>
    <definedName name="商業" localSheetId="4">テーブル28[商業]</definedName>
    <definedName name="商業" localSheetId="5">テーブル28[商業]</definedName>
    <definedName name="商業" localSheetId="6">テーブル28[商業]</definedName>
    <definedName name="商業" localSheetId="7">テーブル28[商業]</definedName>
    <definedName name="商業">テーブル28[商業]</definedName>
    <definedName name="食料品" localSheetId="3">テーブル2[食料品]</definedName>
    <definedName name="食料品" localSheetId="4">テーブル2[食料品]</definedName>
    <definedName name="食料品" localSheetId="5">テーブル2[食料品]</definedName>
    <definedName name="食料品" localSheetId="6">テーブル2[食料品]</definedName>
    <definedName name="食料品" localSheetId="7">テーブル2[食料品]</definedName>
    <definedName name="食料品">テーブル2[食料品]</definedName>
    <definedName name="水産・農林" localSheetId="3">テーブル29[水産・農林]</definedName>
    <definedName name="水産・農林" localSheetId="4">テーブル29[水産・農林]</definedName>
    <definedName name="水産・農林" localSheetId="5">テーブル29[水産・農林]</definedName>
    <definedName name="水産・農林" localSheetId="6">テーブル29[水産・農林]</definedName>
    <definedName name="水産・農林" localSheetId="7">テーブル29[水産・農林]</definedName>
    <definedName name="水産・農林">テーブル29[水産・農林]</definedName>
    <definedName name="生活関連サービス" localSheetId="3">テーブル12[生活関連サービス]</definedName>
    <definedName name="生活関連サービス" localSheetId="4">テーブル12[生活関連サービス]</definedName>
    <definedName name="生活関連サービス" localSheetId="5">テーブル12[生活関連サービス]</definedName>
    <definedName name="生活関連サービス" localSheetId="6">テーブル12[生活関連サービス]</definedName>
    <definedName name="生活関連サービス" localSheetId="7">テーブル12[生活関連サービス]</definedName>
    <definedName name="生活関連サービス">テーブル12[生活関連サービス]</definedName>
    <definedName name="製造業" localSheetId="3">テーブル27[製造業]</definedName>
    <definedName name="製造業" localSheetId="4">テーブル27[製造業]</definedName>
    <definedName name="製造業" localSheetId="5">テーブル27[製造業]</definedName>
    <definedName name="製造業" localSheetId="6">テーブル27[製造業]</definedName>
    <definedName name="製造業" localSheetId="7">テーブル27[製造業]</definedName>
    <definedName name="製造業">テーブル27[製造業]</definedName>
    <definedName name="専門サービス" localSheetId="3">テーブル11[専門サービス]</definedName>
    <definedName name="専門サービス" localSheetId="4">テーブル11[専門サービス]</definedName>
    <definedName name="専門サービス" localSheetId="5">テーブル11[専門サービス]</definedName>
    <definedName name="専門サービス" localSheetId="6">テーブル11[専門サービス]</definedName>
    <definedName name="専門サービス" localSheetId="7">テーブル11[専門サービス]</definedName>
    <definedName name="専門サービス">テーブル11[専門サービス]</definedName>
    <definedName name="団体" localSheetId="3">テーブル21[団体]</definedName>
    <definedName name="団体" localSheetId="4">テーブル21[団体]</definedName>
    <definedName name="団体" localSheetId="5">テーブル21[団体]</definedName>
    <definedName name="団体" localSheetId="6">テーブル21[団体]</definedName>
    <definedName name="団体" localSheetId="7">テーブル21[団体]</definedName>
    <definedName name="団体">テーブル21[団体]</definedName>
    <definedName name="通信・情報・メディア" localSheetId="3">テーブル26[通信・情報・メディア]</definedName>
    <definedName name="通信・情報・メディア" localSheetId="4">テーブル26[通信・情報・メディア]</definedName>
    <definedName name="通信・情報・メディア" localSheetId="5">テーブル26[通信・情報・メディア]</definedName>
    <definedName name="通信・情報・メディア" localSheetId="6">テーブル26[通信・情報・メディア]</definedName>
    <definedName name="通信・情報・メディア" localSheetId="7">テーブル26[通信・情報・メディア]</definedName>
    <definedName name="通信・情報・メディア">テーブル26[通信・情報・メディア]</definedName>
    <definedName name="電気・ガス・エネルギー" localSheetId="3">テーブル25[電気・ガス・エネルギー]</definedName>
    <definedName name="電気・ガス・エネルギー" localSheetId="4">テーブル25[電気・ガス・エネルギー]</definedName>
    <definedName name="電気・ガス・エネルギー" localSheetId="5">テーブル25[電気・ガス・エネルギー]</definedName>
    <definedName name="電気・ガス・エネルギー" localSheetId="6">テーブル25[電気・ガス・エネルギー]</definedName>
    <definedName name="電気・ガス・エネルギー" localSheetId="7">テーブル25[電気・ガス・エネルギー]</definedName>
    <definedName name="電気・ガス・エネルギー">テーブル25[電気・ガス・エネルギー]</definedName>
    <definedName name="美容・サロン" localSheetId="3">テーブル9[美容・サロン]</definedName>
    <definedName name="美容・サロン" localSheetId="4">テーブル9[美容・サロン]</definedName>
    <definedName name="美容・サロン" localSheetId="5">テーブル9[美容・サロン]</definedName>
    <definedName name="美容・サロン" localSheetId="6">テーブル9[美容・サロン]</definedName>
    <definedName name="美容・サロン" localSheetId="7">テーブル9[美容・サロン]</definedName>
    <definedName name="美容・サロン">テーブル9[美容・サロン]</definedName>
    <definedName name="福岡銀行" localSheetId="4">テーブル35[福岡銀行]</definedName>
    <definedName name="福岡銀行" localSheetId="5">テーブル35[福岡銀行]</definedName>
    <definedName name="福岡銀行" localSheetId="6">テーブル35[福岡銀行]</definedName>
    <definedName name="福岡銀行" localSheetId="7">テーブル35[福岡銀行]</definedName>
    <definedName name="福岡銀行">テーブル35[福岡銀行]</definedName>
    <definedName name="福祉・介護" localSheetId="3">テーブル24[福祉・介護]</definedName>
    <definedName name="福祉・介護" localSheetId="4">テーブル24[福祉・介護]</definedName>
    <definedName name="福祉・介護" localSheetId="5">テーブル24[福祉・介護]</definedName>
    <definedName name="福祉・介護" localSheetId="6">テーブル24[福祉・介護]</definedName>
    <definedName name="福祉・介護" localSheetId="7">テーブル24[福祉・介護]</definedName>
    <definedName name="福祉・介護">テーブル24[福祉・介護]</definedName>
    <definedName name="保育・学校" localSheetId="3">テーブル8[保育・学校]</definedName>
    <definedName name="保育・学校" localSheetId="4">テーブル8[保育・学校]</definedName>
    <definedName name="保育・学校" localSheetId="5">テーブル8[保育・学校]</definedName>
    <definedName name="保育・学校" localSheetId="6">テーブル8[保育・学校]</definedName>
    <definedName name="保育・学校" localSheetId="7">テーブル8[保育・学校]</definedName>
    <definedName name="保育・学校">テーブル8[保育・学校]</definedName>
    <definedName name="北海道銀行" localSheetId="4">テーブル39[北海道銀行]</definedName>
    <definedName name="北海道銀行" localSheetId="5">テーブル39[北海道銀行]</definedName>
    <definedName name="北海道銀行" localSheetId="6">テーブル39[北海道銀行]</definedName>
    <definedName name="北海道銀行" localSheetId="7">テーブル39[北海道銀行]</definedName>
    <definedName name="北海道銀行">テーブル39[北海道銀行]</definedName>
    <definedName name="北陸銀行" localSheetId="4">テーブル38[北陸銀行]</definedName>
    <definedName name="北陸銀行" localSheetId="5">テーブル38[北陸銀行]</definedName>
    <definedName name="北陸銀行" localSheetId="6">テーブル38[北陸銀行]</definedName>
    <definedName name="北陸銀行" localSheetId="7">テーブル38[北陸銀行]</definedName>
    <definedName name="北陸銀行">テーブル38[北陸銀行]</definedName>
    <definedName name="旅行・エンタメ・レジャー" localSheetId="3">テーブル16[旅行・エンタメ・レジャー]</definedName>
    <definedName name="旅行・エンタメ・レジャー" localSheetId="4">テーブル16[旅行・エンタメ・レジャー]</definedName>
    <definedName name="旅行・エンタメ・レジャー" localSheetId="5">テーブル16[旅行・エンタメ・レジャー]</definedName>
    <definedName name="旅行・エンタメ・レジャー" localSheetId="6">テーブル16[旅行・エンタメ・レジャー]</definedName>
    <definedName name="旅行・エンタメ・レジャー" localSheetId="7">テーブル16[旅行・エンタメ・レジャー]</definedName>
    <definedName name="旅行・エンタメ・レジャー">テーブル16[旅行・エンタメ・レジャー]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3" l="1"/>
  <c r="F37" i="13"/>
  <c r="G37" i="13"/>
  <c r="W37" i="13"/>
  <c r="AI37" i="13"/>
  <c r="AJ37" i="13"/>
  <c r="AK37" i="13"/>
  <c r="AL37" i="13"/>
  <c r="AM37" i="13"/>
  <c r="AN37" i="13"/>
  <c r="AQ37" i="13"/>
  <c r="BC37" i="13"/>
  <c r="BD37" i="13"/>
  <c r="BE37" i="13"/>
  <c r="BF37" i="13"/>
  <c r="BG37" i="13"/>
  <c r="BH37" i="13"/>
  <c r="BR37" i="13"/>
  <c r="BS37" i="13"/>
  <c r="BT37" i="13"/>
  <c r="BZ37" i="13"/>
  <c r="GO37" i="13"/>
  <c r="GP37" i="13"/>
  <c r="GQ37" i="13"/>
  <c r="GR37" i="13"/>
  <c r="GS37" i="13"/>
  <c r="GT37" i="13"/>
  <c r="GU37" i="13"/>
  <c r="GV37" i="13"/>
  <c r="GW37" i="13"/>
  <c r="GX37" i="13"/>
  <c r="GY37" i="13"/>
  <c r="GZ37" i="13"/>
  <c r="HA37" i="13"/>
  <c r="HB37" i="13"/>
  <c r="HC37" i="13"/>
  <c r="HD37" i="13"/>
  <c r="HE37" i="13"/>
  <c r="HF37" i="13"/>
  <c r="HG37" i="13"/>
  <c r="E38" i="13"/>
  <c r="F38" i="13"/>
  <c r="G38" i="13"/>
  <c r="W38" i="13"/>
  <c r="AI38" i="13"/>
  <c r="AJ38" i="13"/>
  <c r="AK38" i="13"/>
  <c r="AL38" i="13"/>
  <c r="AM38" i="13"/>
  <c r="AN38" i="13"/>
  <c r="AQ38" i="13"/>
  <c r="BC38" i="13"/>
  <c r="BD38" i="13"/>
  <c r="BE38" i="13"/>
  <c r="BF38" i="13"/>
  <c r="BG38" i="13"/>
  <c r="BH38" i="13"/>
  <c r="BR38" i="13"/>
  <c r="BS38" i="13"/>
  <c r="BT38" i="13"/>
  <c r="BZ38" i="13"/>
  <c r="GO38" i="13"/>
  <c r="GP38" i="13"/>
  <c r="GQ38" i="13"/>
  <c r="GR38" i="13"/>
  <c r="GS38" i="13"/>
  <c r="GT38" i="13"/>
  <c r="GU38" i="13"/>
  <c r="GV38" i="13"/>
  <c r="GW38" i="13"/>
  <c r="GX38" i="13"/>
  <c r="GY38" i="13"/>
  <c r="GZ38" i="13"/>
  <c r="HA38" i="13"/>
  <c r="HB38" i="13"/>
  <c r="HC38" i="13"/>
  <c r="HD38" i="13"/>
  <c r="HE38" i="13"/>
  <c r="HF38" i="13"/>
  <c r="HG38" i="13"/>
  <c r="E39" i="13"/>
  <c r="F39" i="13"/>
  <c r="G39" i="13"/>
  <c r="W39" i="13"/>
  <c r="AI39" i="13"/>
  <c r="AJ39" i="13"/>
  <c r="AK39" i="13"/>
  <c r="AL39" i="13"/>
  <c r="AM39" i="13"/>
  <c r="AN39" i="13"/>
  <c r="AQ39" i="13"/>
  <c r="BC39" i="13"/>
  <c r="BD39" i="13"/>
  <c r="BE39" i="13"/>
  <c r="BF39" i="13"/>
  <c r="BG39" i="13"/>
  <c r="BH39" i="13"/>
  <c r="BR39" i="13"/>
  <c r="BS39" i="13"/>
  <c r="BT39" i="13"/>
  <c r="BZ39" i="13"/>
  <c r="GO39" i="13"/>
  <c r="GP39" i="13"/>
  <c r="GQ39" i="13"/>
  <c r="GR39" i="13"/>
  <c r="GS39" i="13"/>
  <c r="GT39" i="13"/>
  <c r="GU39" i="13"/>
  <c r="GV39" i="13"/>
  <c r="GW39" i="13"/>
  <c r="GX39" i="13"/>
  <c r="GY39" i="13"/>
  <c r="GZ39" i="13"/>
  <c r="HA39" i="13"/>
  <c r="HB39" i="13"/>
  <c r="HC39" i="13"/>
  <c r="HD39" i="13"/>
  <c r="HE39" i="13"/>
  <c r="HF39" i="13"/>
  <c r="HG39" i="13"/>
  <c r="E40" i="13"/>
  <c r="F40" i="13"/>
  <c r="G40" i="13"/>
  <c r="W40" i="13"/>
  <c r="AI40" i="13"/>
  <c r="AJ40" i="13"/>
  <c r="AK40" i="13"/>
  <c r="AL40" i="13"/>
  <c r="AM40" i="13"/>
  <c r="AN40" i="13"/>
  <c r="AQ40" i="13"/>
  <c r="BC40" i="13"/>
  <c r="BD40" i="13"/>
  <c r="BE40" i="13"/>
  <c r="BF40" i="13"/>
  <c r="BG40" i="13"/>
  <c r="BH40" i="13"/>
  <c r="BR40" i="13"/>
  <c r="BS40" i="13"/>
  <c r="BT40" i="13"/>
  <c r="BZ40" i="13"/>
  <c r="GO40" i="13"/>
  <c r="GP40" i="13"/>
  <c r="GQ40" i="13"/>
  <c r="GR40" i="13"/>
  <c r="GS40" i="13"/>
  <c r="GT40" i="13"/>
  <c r="GU40" i="13"/>
  <c r="GV40" i="13"/>
  <c r="GW40" i="13"/>
  <c r="GX40" i="13"/>
  <c r="GY40" i="13"/>
  <c r="GZ40" i="13"/>
  <c r="HA40" i="13"/>
  <c r="HB40" i="13"/>
  <c r="HC40" i="13"/>
  <c r="HD40" i="13"/>
  <c r="HE40" i="13"/>
  <c r="HF40" i="13"/>
  <c r="HG40" i="13"/>
  <c r="E41" i="13"/>
  <c r="F41" i="13"/>
  <c r="G41" i="13"/>
  <c r="W41" i="13"/>
  <c r="AI41" i="13"/>
  <c r="AJ41" i="13"/>
  <c r="AK41" i="13"/>
  <c r="AL41" i="13"/>
  <c r="AM41" i="13"/>
  <c r="AN41" i="13"/>
  <c r="AQ41" i="13"/>
  <c r="BC41" i="13"/>
  <c r="BD41" i="13"/>
  <c r="BE41" i="13"/>
  <c r="BF41" i="13"/>
  <c r="BG41" i="13"/>
  <c r="BH41" i="13"/>
  <c r="BR41" i="13"/>
  <c r="BS41" i="13"/>
  <c r="BT41" i="13"/>
  <c r="BZ41" i="13"/>
  <c r="GO41" i="13"/>
  <c r="GP41" i="13"/>
  <c r="GQ41" i="13"/>
  <c r="GR41" i="13"/>
  <c r="GS41" i="13"/>
  <c r="GT41" i="13"/>
  <c r="GU41" i="13"/>
  <c r="GV41" i="13"/>
  <c r="GW41" i="13"/>
  <c r="GX41" i="13"/>
  <c r="GY41" i="13"/>
  <c r="GZ41" i="13"/>
  <c r="HA41" i="13"/>
  <c r="HB41" i="13"/>
  <c r="HC41" i="13"/>
  <c r="HD41" i="13"/>
  <c r="HE41" i="13"/>
  <c r="HF41" i="13"/>
  <c r="HG41" i="13"/>
  <c r="A38" i="13"/>
  <c r="A39" i="13"/>
  <c r="A40" i="13"/>
  <c r="A41" i="13"/>
  <c r="A37" i="13"/>
  <c r="S45" i="13" l="1"/>
  <c r="S46" i="13"/>
  <c r="S47" i="13"/>
  <c r="S48" i="13"/>
  <c r="S49" i="13"/>
  <c r="DD49" i="13"/>
  <c r="DL49" i="13"/>
  <c r="AH5" i="13"/>
  <c r="AH3" i="13"/>
  <c r="AG3" i="13"/>
  <c r="AB3" i="13"/>
  <c r="AA3" i="13"/>
  <c r="Z3" i="13"/>
  <c r="I3" i="13"/>
  <c r="AI8" i="13"/>
  <c r="AI7" i="13"/>
  <c r="AI6" i="13"/>
  <c r="AI5" i="13"/>
  <c r="AI3" i="13"/>
  <c r="K3" i="13"/>
  <c r="Y14" i="13"/>
  <c r="Y13" i="13"/>
  <c r="Y12" i="13"/>
  <c r="Y11" i="13"/>
  <c r="Y10" i="13"/>
  <c r="AJ8" i="13"/>
  <c r="AJ7" i="13"/>
  <c r="AJ6" i="13"/>
  <c r="AJ5" i="13"/>
  <c r="AK5" i="13" s="1"/>
  <c r="AJ3" i="13"/>
  <c r="AK3" i="13" s="1"/>
  <c r="FD33" i="13"/>
  <c r="FC33" i="13"/>
  <c r="FB33" i="13"/>
  <c r="FA33" i="13"/>
  <c r="EZ33" i="13"/>
  <c r="EY33" i="13"/>
  <c r="EX33" i="13"/>
  <c r="EW33" i="13"/>
  <c r="EV33" i="13"/>
  <c r="EU33" i="13"/>
  <c r="ET33" i="13"/>
  <c r="ES33" i="13"/>
  <c r="ER33" i="13"/>
  <c r="EQ33" i="13"/>
  <c r="EP33" i="13"/>
  <c r="EO33" i="13"/>
  <c r="EN33" i="13"/>
  <c r="EM33" i="13"/>
  <c r="EL33" i="13"/>
  <c r="EK33" i="13"/>
  <c r="F33" i="13"/>
  <c r="A33" i="13"/>
  <c r="FD32" i="13"/>
  <c r="FC32" i="13"/>
  <c r="FB32" i="13"/>
  <c r="FA32" i="13"/>
  <c r="EZ32" i="13"/>
  <c r="EY32" i="13"/>
  <c r="EX32" i="13"/>
  <c r="EW32" i="13"/>
  <c r="EV32" i="13"/>
  <c r="EU32" i="13"/>
  <c r="ET32" i="13"/>
  <c r="ES32" i="13"/>
  <c r="ER32" i="13"/>
  <c r="EQ32" i="13"/>
  <c r="EP32" i="13"/>
  <c r="EO32" i="13"/>
  <c r="EN32" i="13"/>
  <c r="EM32" i="13"/>
  <c r="EL32" i="13"/>
  <c r="EK32" i="13"/>
  <c r="F32" i="13"/>
  <c r="A32" i="13"/>
  <c r="FD31" i="13"/>
  <c r="FC31" i="13"/>
  <c r="FB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O31" i="13"/>
  <c r="EN31" i="13"/>
  <c r="EM31" i="13"/>
  <c r="EL31" i="13"/>
  <c r="EK31" i="13"/>
  <c r="F31" i="13"/>
  <c r="A31" i="13"/>
  <c r="FD30" i="13"/>
  <c r="FC30" i="13"/>
  <c r="FB30" i="13"/>
  <c r="FA30" i="13"/>
  <c r="EZ30" i="13"/>
  <c r="EY30" i="13"/>
  <c r="EX30" i="13"/>
  <c r="EW30" i="13"/>
  <c r="EV30" i="13"/>
  <c r="EU30" i="13"/>
  <c r="ET30" i="13"/>
  <c r="ES30" i="13"/>
  <c r="ER30" i="13"/>
  <c r="EQ30" i="13"/>
  <c r="EP30" i="13"/>
  <c r="EO30" i="13"/>
  <c r="EN30" i="13"/>
  <c r="EM30" i="13"/>
  <c r="EL30" i="13"/>
  <c r="EK30" i="13"/>
  <c r="F30" i="13"/>
  <c r="A30" i="13"/>
  <c r="FD29" i="13"/>
  <c r="FC29" i="13"/>
  <c r="FB29" i="13"/>
  <c r="FA29" i="13"/>
  <c r="EZ29" i="13"/>
  <c r="EY29" i="13"/>
  <c r="EX29" i="13"/>
  <c r="EW29" i="13"/>
  <c r="EV29" i="13"/>
  <c r="EU29" i="13"/>
  <c r="ET29" i="13"/>
  <c r="ES29" i="13"/>
  <c r="ER29" i="13"/>
  <c r="EQ29" i="13"/>
  <c r="EP29" i="13"/>
  <c r="EO29" i="13"/>
  <c r="EN29" i="13"/>
  <c r="EM29" i="13"/>
  <c r="EL29" i="13"/>
  <c r="EK29" i="13"/>
  <c r="G29" i="13"/>
  <c r="F29" i="13"/>
  <c r="E29" i="13"/>
  <c r="A29" i="13"/>
  <c r="HV24" i="13"/>
  <c r="HU24" i="13"/>
  <c r="DR49" i="13" s="1"/>
  <c r="HT24" i="13"/>
  <c r="DQ49" i="13" s="1"/>
  <c r="HS24" i="13"/>
  <c r="DP49" i="13" s="1"/>
  <c r="HR24" i="13"/>
  <c r="DO49" i="13" s="1"/>
  <c r="HQ24" i="13"/>
  <c r="DN49" i="13" s="1"/>
  <c r="HP24" i="13"/>
  <c r="DM49" i="13" s="1"/>
  <c r="HO24" i="13"/>
  <c r="HN24" i="13"/>
  <c r="DK49" i="13" s="1"/>
  <c r="HM24" i="13"/>
  <c r="DJ49" i="13" s="1"/>
  <c r="HL24" i="13"/>
  <c r="DI49" i="13" s="1"/>
  <c r="HK24" i="13"/>
  <c r="DH49" i="13" s="1"/>
  <c r="HJ24" i="13"/>
  <c r="DG49" i="13" s="1"/>
  <c r="HI24" i="13"/>
  <c r="DF49" i="13" s="1"/>
  <c r="HH24" i="13"/>
  <c r="DE49" i="13" s="1"/>
  <c r="HG24" i="13"/>
  <c r="HF24" i="13"/>
  <c r="DC49" i="13" s="1"/>
  <c r="HE24" i="13"/>
  <c r="DB49" i="13" s="1"/>
  <c r="HD24" i="13"/>
  <c r="DA49" i="13" s="1"/>
  <c r="HC24" i="13"/>
  <c r="BL24" i="13"/>
  <c r="Z24" i="13"/>
  <c r="F24" i="13"/>
  <c r="F49" i="13" s="1"/>
  <c r="A24" i="13"/>
  <c r="A49" i="13" s="1"/>
  <c r="HV23" i="13"/>
  <c r="HU23" i="13"/>
  <c r="DR48" i="13" s="1"/>
  <c r="HT23" i="13"/>
  <c r="DQ48" i="13" s="1"/>
  <c r="HS23" i="13"/>
  <c r="DP48" i="13" s="1"/>
  <c r="HR23" i="13"/>
  <c r="DO48" i="13" s="1"/>
  <c r="HQ23" i="13"/>
  <c r="DN48" i="13" s="1"/>
  <c r="HP23" i="13"/>
  <c r="DM48" i="13" s="1"/>
  <c r="HO23" i="13"/>
  <c r="DL48" i="13" s="1"/>
  <c r="HN23" i="13"/>
  <c r="DK48" i="13" s="1"/>
  <c r="HM23" i="13"/>
  <c r="DJ48" i="13" s="1"/>
  <c r="HL23" i="13"/>
  <c r="DI48" i="13" s="1"/>
  <c r="HK23" i="13"/>
  <c r="DH48" i="13" s="1"/>
  <c r="HJ23" i="13"/>
  <c r="DG48" i="13" s="1"/>
  <c r="HI23" i="13"/>
  <c r="DF48" i="13" s="1"/>
  <c r="HH23" i="13"/>
  <c r="DE48" i="13" s="1"/>
  <c r="HG23" i="13"/>
  <c r="DD48" i="13" s="1"/>
  <c r="HF23" i="13"/>
  <c r="DC48" i="13" s="1"/>
  <c r="HE23" i="13"/>
  <c r="DB48" i="13" s="1"/>
  <c r="HD23" i="13"/>
  <c r="DA48" i="13" s="1"/>
  <c r="HC23" i="13"/>
  <c r="BL23" i="13"/>
  <c r="Z23" i="13"/>
  <c r="F23" i="13"/>
  <c r="F48" i="13" s="1"/>
  <c r="A23" i="13"/>
  <c r="A48" i="13" s="1"/>
  <c r="HV22" i="13"/>
  <c r="HU22" i="13"/>
  <c r="DR47" i="13" s="1"/>
  <c r="HT22" i="13"/>
  <c r="DQ47" i="13" s="1"/>
  <c r="HS22" i="13"/>
  <c r="DP47" i="13" s="1"/>
  <c r="HR22" i="13"/>
  <c r="DO47" i="13" s="1"/>
  <c r="HQ22" i="13"/>
  <c r="DN47" i="13" s="1"/>
  <c r="HP22" i="13"/>
  <c r="DM47" i="13" s="1"/>
  <c r="HO22" i="13"/>
  <c r="DL47" i="13" s="1"/>
  <c r="HN22" i="13"/>
  <c r="DK47" i="13" s="1"/>
  <c r="HM22" i="13"/>
  <c r="DJ47" i="13" s="1"/>
  <c r="HL22" i="13"/>
  <c r="DI47" i="13" s="1"/>
  <c r="HK22" i="13"/>
  <c r="DH47" i="13" s="1"/>
  <c r="HJ22" i="13"/>
  <c r="DG47" i="13" s="1"/>
  <c r="HI22" i="13"/>
  <c r="DF47" i="13" s="1"/>
  <c r="HH22" i="13"/>
  <c r="DE47" i="13" s="1"/>
  <c r="HG22" i="13"/>
  <c r="DD47" i="13" s="1"/>
  <c r="HF22" i="13"/>
  <c r="DC47" i="13" s="1"/>
  <c r="HE22" i="13"/>
  <c r="DB47" i="13" s="1"/>
  <c r="HD22" i="13"/>
  <c r="DA47" i="13" s="1"/>
  <c r="HC22" i="13"/>
  <c r="BL22" i="13"/>
  <c r="Z22" i="13"/>
  <c r="F22" i="13"/>
  <c r="F47" i="13" s="1"/>
  <c r="A22" i="13"/>
  <c r="A47" i="13" s="1"/>
  <c r="HV21" i="13"/>
  <c r="HU21" i="13"/>
  <c r="DR46" i="13" s="1"/>
  <c r="HT21" i="13"/>
  <c r="DQ46" i="13" s="1"/>
  <c r="HS21" i="13"/>
  <c r="DP46" i="13" s="1"/>
  <c r="HR21" i="13"/>
  <c r="DO46" i="13" s="1"/>
  <c r="HQ21" i="13"/>
  <c r="DN46" i="13" s="1"/>
  <c r="HP21" i="13"/>
  <c r="DM46" i="13" s="1"/>
  <c r="HO21" i="13"/>
  <c r="DL46" i="13" s="1"/>
  <c r="HN21" i="13"/>
  <c r="DK46" i="13" s="1"/>
  <c r="HM21" i="13"/>
  <c r="DJ46" i="13" s="1"/>
  <c r="HL21" i="13"/>
  <c r="DI46" i="13" s="1"/>
  <c r="HK21" i="13"/>
  <c r="DH46" i="13" s="1"/>
  <c r="HJ21" i="13"/>
  <c r="DG46" i="13" s="1"/>
  <c r="HI21" i="13"/>
  <c r="DF46" i="13" s="1"/>
  <c r="HH21" i="13"/>
  <c r="DE46" i="13" s="1"/>
  <c r="HG21" i="13"/>
  <c r="DD46" i="13" s="1"/>
  <c r="HF21" i="13"/>
  <c r="DC46" i="13" s="1"/>
  <c r="HE21" i="13"/>
  <c r="DB46" i="13" s="1"/>
  <c r="HD21" i="13"/>
  <c r="DA46" i="13" s="1"/>
  <c r="HC21" i="13"/>
  <c r="BL21" i="13"/>
  <c r="Z21" i="13"/>
  <c r="F21" i="13"/>
  <c r="F46" i="13" s="1"/>
  <c r="A21" i="13"/>
  <c r="A46" i="13" s="1"/>
  <c r="HV20" i="13"/>
  <c r="HU20" i="13"/>
  <c r="DR45" i="13" s="1"/>
  <c r="HT20" i="13"/>
  <c r="DQ45" i="13" s="1"/>
  <c r="HS20" i="13"/>
  <c r="DP45" i="13" s="1"/>
  <c r="HR20" i="13"/>
  <c r="DO45" i="13" s="1"/>
  <c r="HQ20" i="13"/>
  <c r="DN45" i="13" s="1"/>
  <c r="HP20" i="13"/>
  <c r="DM45" i="13" s="1"/>
  <c r="HO20" i="13"/>
  <c r="DL45" i="13" s="1"/>
  <c r="HN20" i="13"/>
  <c r="DK45" i="13" s="1"/>
  <c r="HM20" i="13"/>
  <c r="DJ45" i="13" s="1"/>
  <c r="HL20" i="13"/>
  <c r="DI45" i="13" s="1"/>
  <c r="HK20" i="13"/>
  <c r="DH45" i="13" s="1"/>
  <c r="HJ20" i="13"/>
  <c r="DG45" i="13" s="1"/>
  <c r="HI20" i="13"/>
  <c r="DF45" i="13" s="1"/>
  <c r="HH20" i="13"/>
  <c r="DE45" i="13" s="1"/>
  <c r="HG20" i="13"/>
  <c r="DD45" i="13" s="1"/>
  <c r="HF20" i="13"/>
  <c r="DC45" i="13" s="1"/>
  <c r="HE20" i="13"/>
  <c r="DB45" i="13" s="1"/>
  <c r="HD20" i="13"/>
  <c r="DA45" i="13" s="1"/>
  <c r="HC20" i="13"/>
  <c r="BL20" i="13"/>
  <c r="Z20" i="13"/>
  <c r="G20" i="13"/>
  <c r="G45" i="13" s="1"/>
  <c r="F20" i="13"/>
  <c r="F45" i="13" s="1"/>
  <c r="E20" i="13"/>
  <c r="E45" i="13" s="1"/>
  <c r="A20" i="13"/>
  <c r="A45" i="13" s="1"/>
  <c r="L206" i="10"/>
  <c r="EE29" i="13" s="1"/>
  <c r="L126" i="10"/>
  <c r="BC29" i="13" s="1"/>
  <c r="L125" i="10"/>
  <c r="BB29" i="13" s="1"/>
  <c r="L124" i="10"/>
  <c r="BA29" i="13" s="1"/>
  <c r="L115" i="10"/>
  <c r="AR29" i="13" s="1"/>
  <c r="L114" i="10"/>
  <c r="AK7" i="13"/>
  <c r="AK6" i="13"/>
  <c r="AK8" i="13"/>
  <c r="AH8" i="13"/>
  <c r="AH7" i="13"/>
  <c r="AH6" i="13"/>
  <c r="AG8" i="13"/>
  <c r="AG7" i="13"/>
  <c r="AG6" i="13"/>
  <c r="AG5" i="13"/>
  <c r="AE8" i="13"/>
  <c r="AE7" i="13"/>
  <c r="AE6" i="13"/>
  <c r="AE5" i="13"/>
  <c r="AD8" i="13"/>
  <c r="AD7" i="13"/>
  <c r="AD6" i="13"/>
  <c r="AD5" i="13"/>
  <c r="AB8" i="13"/>
  <c r="AB7" i="13"/>
  <c r="AB6" i="13"/>
  <c r="AB5" i="13"/>
  <c r="AA8" i="13"/>
  <c r="Z7" i="13"/>
  <c r="H3" i="13"/>
  <c r="L158" i="10"/>
  <c r="CI29" i="13" s="1"/>
  <c r="P229" i="10"/>
  <c r="O229" i="10"/>
  <c r="N229" i="10"/>
  <c r="M229" i="10"/>
  <c r="L229" i="10"/>
  <c r="L58" i="10"/>
  <c r="BE20" i="13" s="1"/>
  <c r="BB37" i="13" s="1"/>
  <c r="L56" i="10"/>
  <c r="BC20" i="13" s="1"/>
  <c r="AZ37" i="13" s="1"/>
  <c r="L55" i="10"/>
  <c r="BB20" i="13" s="1"/>
  <c r="AY37" i="13" s="1"/>
  <c r="L54" i="10"/>
  <c r="BA20" i="13" s="1"/>
  <c r="AX37" i="13" s="1"/>
  <c r="L53" i="10"/>
  <c r="AZ20" i="13" s="1"/>
  <c r="AW37" i="13" s="1"/>
  <c r="L52" i="10"/>
  <c r="AY20" i="13" s="1"/>
  <c r="L51" i="10"/>
  <c r="AX20" i="13" s="1"/>
  <c r="L50" i="10"/>
  <c r="AW20" i="13" s="1"/>
  <c r="AT37" i="13" s="1"/>
  <c r="L49" i="10"/>
  <c r="AV20" i="13" s="1"/>
  <c r="AS37" i="13" s="1"/>
  <c r="L48" i="10"/>
  <c r="AU20" i="13" s="1"/>
  <c r="AR37" i="13" s="1"/>
  <c r="M2" i="10"/>
  <c r="L230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M214" i="10"/>
  <c r="L214" i="10"/>
  <c r="L213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30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30" i="10"/>
  <c r="N213" i="10"/>
  <c r="Z6" i="13" s="1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30" i="10"/>
  <c r="M213" i="10"/>
  <c r="Z5" i="13" s="1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30" i="10"/>
  <c r="DS20" i="13" l="1"/>
  <c r="AQ29" i="13"/>
  <c r="DI20" i="13"/>
  <c r="DJ20" i="13"/>
  <c r="AR45" i="13"/>
  <c r="DE37" i="13"/>
  <c r="DT20" i="13"/>
  <c r="DU20" i="13"/>
  <c r="FA20" i="13"/>
  <c r="GW20" i="13"/>
  <c r="GI37" i="13" s="1"/>
  <c r="M45" i="13"/>
  <c r="AU37" i="13"/>
  <c r="N45" i="13"/>
  <c r="AV37" i="13"/>
  <c r="N2" i="10"/>
  <c r="AA5" i="13"/>
  <c r="L211" i="10"/>
  <c r="L200" i="10"/>
  <c r="L188" i="10"/>
  <c r="L181" i="10"/>
  <c r="L153" i="10"/>
  <c r="L131" i="10"/>
  <c r="L10" i="10"/>
  <c r="L15" i="10" s="1"/>
  <c r="L210" i="10"/>
  <c r="L209" i="10"/>
  <c r="L208" i="10"/>
  <c r="L205" i="10"/>
  <c r="L204" i="10"/>
  <c r="L199" i="10"/>
  <c r="L198" i="10"/>
  <c r="L197" i="10"/>
  <c r="L195" i="10"/>
  <c r="L194" i="10"/>
  <c r="L193" i="10"/>
  <c r="L189" i="10"/>
  <c r="L187" i="10"/>
  <c r="L186" i="10"/>
  <c r="L185" i="10"/>
  <c r="L184" i="10"/>
  <c r="L182" i="10"/>
  <c r="L180" i="10"/>
  <c r="L179" i="10"/>
  <c r="L178" i="10"/>
  <c r="L176" i="10"/>
  <c r="L175" i="10"/>
  <c r="L174" i="10"/>
  <c r="L171" i="10"/>
  <c r="L166" i="10"/>
  <c r="L165" i="10"/>
  <c r="L164" i="10"/>
  <c r="L163" i="10"/>
  <c r="L160" i="10"/>
  <c r="L159" i="10"/>
  <c r="L157" i="10"/>
  <c r="L156" i="10"/>
  <c r="L155" i="10"/>
  <c r="L154" i="10"/>
  <c r="L152" i="10"/>
  <c r="L151" i="10"/>
  <c r="L150" i="10"/>
  <c r="L148" i="10"/>
  <c r="L147" i="10"/>
  <c r="L146" i="10"/>
  <c r="L143" i="10"/>
  <c r="L138" i="10"/>
  <c r="L137" i="10"/>
  <c r="L136" i="10"/>
  <c r="L135" i="10"/>
  <c r="L133" i="10"/>
  <c r="L132" i="10"/>
  <c r="L130" i="10"/>
  <c r="L129" i="10"/>
  <c r="L128" i="10"/>
  <c r="L121" i="10"/>
  <c r="L112" i="10"/>
  <c r="L111" i="10"/>
  <c r="L110" i="10"/>
  <c r="L109" i="10"/>
  <c r="L106" i="10"/>
  <c r="L105" i="10"/>
  <c r="L102" i="10"/>
  <c r="L101" i="10"/>
  <c r="L99" i="10"/>
  <c r="CT20" i="13" s="1"/>
  <c r="L98" i="10"/>
  <c r="L177" i="10"/>
  <c r="L173" i="10"/>
  <c r="L172" i="10"/>
  <c r="L170" i="10"/>
  <c r="L169" i="10"/>
  <c r="L168" i="10"/>
  <c r="L167" i="10"/>
  <c r="L162" i="10"/>
  <c r="L145" i="10"/>
  <c r="L96" i="10"/>
  <c r="CQ20" i="13" s="1"/>
  <c r="L95" i="10"/>
  <c r="CP20" i="13" s="1"/>
  <c r="L94" i="10"/>
  <c r="CO20" i="13" s="1"/>
  <c r="L93" i="10"/>
  <c r="CN20" i="13" s="1"/>
  <c r="L92" i="10"/>
  <c r="CM20" i="13" s="1"/>
  <c r="L91" i="10"/>
  <c r="CL20" i="13" s="1"/>
  <c r="L90" i="10"/>
  <c r="CK20" i="13" s="1"/>
  <c r="L89" i="10"/>
  <c r="CJ20" i="13" s="1"/>
  <c r="O212" i="10"/>
  <c r="N212" i="10"/>
  <c r="O2" i="10"/>
  <c r="M212" i="10"/>
  <c r="L212" i="10"/>
  <c r="M6" i="10"/>
  <c r="N6" i="10" s="1"/>
  <c r="M8" i="10"/>
  <c r="M27" i="10"/>
  <c r="M65" i="10"/>
  <c r="L73" i="10"/>
  <c r="J3" i="13"/>
  <c r="K66" i="10"/>
  <c r="L161" i="10"/>
  <c r="L120" i="10"/>
  <c r="L207" i="10"/>
  <c r="L196" i="10"/>
  <c r="L203" i="10"/>
  <c r="L192" i="10"/>
  <c r="L202" i="10"/>
  <c r="L191" i="10"/>
  <c r="L201" i="10"/>
  <c r="L190" i="10"/>
  <c r="L183" i="10"/>
  <c r="L127" i="10"/>
  <c r="L141" i="10"/>
  <c r="L142" i="10"/>
  <c r="L113" i="10"/>
  <c r="N29" i="13" l="1"/>
  <c r="N20" i="13"/>
  <c r="N37" i="13" s="1"/>
  <c r="BW29" i="13"/>
  <c r="EO20" i="13"/>
  <c r="BH29" i="13"/>
  <c r="DZ20" i="13"/>
  <c r="BX45" i="13"/>
  <c r="EM37" i="13"/>
  <c r="CD29" i="13"/>
  <c r="EV20" i="13"/>
  <c r="AT45" i="13"/>
  <c r="DG37" i="13"/>
  <c r="CW29" i="13"/>
  <c r="FO20" i="13"/>
  <c r="CV29" i="13"/>
  <c r="FN20" i="13"/>
  <c r="EZ37" i="13" s="1"/>
  <c r="CX29" i="13"/>
  <c r="FP20" i="13"/>
  <c r="AL29" i="13"/>
  <c r="DD20" i="13"/>
  <c r="BI29" i="13"/>
  <c r="EA20" i="13"/>
  <c r="BX29" i="13"/>
  <c r="EP20" i="13"/>
  <c r="CH29" i="13"/>
  <c r="EZ20" i="13"/>
  <c r="CY29" i="13"/>
  <c r="FQ20" i="13"/>
  <c r="DJ29" i="13"/>
  <c r="GB20" i="13"/>
  <c r="DW29" i="13"/>
  <c r="GO20" i="13"/>
  <c r="GA37" i="13" s="1"/>
  <c r="L11" i="10"/>
  <c r="DH29" i="13"/>
  <c r="FZ20" i="13"/>
  <c r="EF29" i="13"/>
  <c r="GX20" i="13"/>
  <c r="GJ37" i="13" s="1"/>
  <c r="BV29" i="13"/>
  <c r="EN20" i="13"/>
  <c r="DB29" i="13"/>
  <c r="FT20" i="13"/>
  <c r="AM29" i="13"/>
  <c r="DE20" i="13"/>
  <c r="BJ29" i="13"/>
  <c r="EB20" i="13"/>
  <c r="BY29" i="13"/>
  <c r="EQ20" i="13"/>
  <c r="CJ29" i="13"/>
  <c r="FB20" i="13"/>
  <c r="M175" i="10"/>
  <c r="CZ29" i="13"/>
  <c r="FR20" i="13"/>
  <c r="DK29" i="13"/>
  <c r="GC20" i="13"/>
  <c r="DX29" i="13"/>
  <c r="GP20" i="13"/>
  <c r="GB37" i="13" s="1"/>
  <c r="L12" i="10"/>
  <c r="DF29" i="13"/>
  <c r="FX20" i="13"/>
  <c r="AS45" i="13"/>
  <c r="DF37" i="13"/>
  <c r="CG29" i="13"/>
  <c r="EY20" i="13"/>
  <c r="AN29" i="13"/>
  <c r="D3" i="13"/>
  <c r="DF20" i="13"/>
  <c r="CK29" i="13"/>
  <c r="FC20" i="13"/>
  <c r="EO37" i="13" s="1"/>
  <c r="DL29" i="13"/>
  <c r="GD20" i="13"/>
  <c r="DM29" i="13"/>
  <c r="GE20" i="13"/>
  <c r="CL29" i="13"/>
  <c r="FD20" i="13"/>
  <c r="CR29" i="13"/>
  <c r="FJ20" i="13"/>
  <c r="EV37" i="13" s="1"/>
  <c r="E3" i="13"/>
  <c r="AO29" i="13"/>
  <c r="DG20" i="13"/>
  <c r="CN29" i="13"/>
  <c r="FF20" i="13"/>
  <c r="DN29" i="13"/>
  <c r="GF20" i="13"/>
  <c r="L14" i="10"/>
  <c r="CS29" i="13"/>
  <c r="FK20" i="13"/>
  <c r="AD29" i="13"/>
  <c r="CV20" i="13"/>
  <c r="AX29" i="13"/>
  <c r="DP20" i="13"/>
  <c r="DB37" i="13" s="1"/>
  <c r="BN29" i="13"/>
  <c r="EF20" i="13"/>
  <c r="CC29" i="13"/>
  <c r="EU20" i="13"/>
  <c r="CO29" i="13"/>
  <c r="FG20" i="13"/>
  <c r="DD29" i="13"/>
  <c r="FV20" i="13"/>
  <c r="DR29" i="13"/>
  <c r="GJ20" i="13"/>
  <c r="FV37" i="13" s="1"/>
  <c r="EG29" i="13"/>
  <c r="GY20" i="13"/>
  <c r="GK37" i="13" s="1"/>
  <c r="EJ29" i="13"/>
  <c r="HB20" i="13"/>
  <c r="GN37" i="13" s="1"/>
  <c r="AO45" i="13"/>
  <c r="CV37" i="13"/>
  <c r="BR29" i="13"/>
  <c r="EJ20" i="13"/>
  <c r="AI29" i="13"/>
  <c r="DA20" i="13"/>
  <c r="I29" i="13"/>
  <c r="I20" i="13"/>
  <c r="I37" i="13" s="1"/>
  <c r="DU29" i="13"/>
  <c r="GM20" i="13"/>
  <c r="FY37" i="13" s="1"/>
  <c r="AW29" i="13"/>
  <c r="DO20" i="13"/>
  <c r="DA37" i="13" s="1"/>
  <c r="CM29" i="13"/>
  <c r="FE20" i="13"/>
  <c r="CA29" i="13"/>
  <c r="ES20" i="13"/>
  <c r="BM29" i="13"/>
  <c r="EE20" i="13"/>
  <c r="DC29" i="13"/>
  <c r="FU20" i="13"/>
  <c r="ED29" i="13"/>
  <c r="GV20" i="13"/>
  <c r="GH37" i="13" s="1"/>
  <c r="DP29" i="13"/>
  <c r="GH20" i="13"/>
  <c r="FT37" i="13" s="1"/>
  <c r="CT29" i="13"/>
  <c r="FL20" i="13"/>
  <c r="AE29" i="13"/>
  <c r="CW20" i="13"/>
  <c r="BE29" i="13"/>
  <c r="DW20" i="13"/>
  <c r="BO29" i="13"/>
  <c r="EG20" i="13"/>
  <c r="CE29" i="13"/>
  <c r="EW20" i="13"/>
  <c r="CP29" i="13"/>
  <c r="FH20" i="13"/>
  <c r="DE29" i="13"/>
  <c r="FW20" i="13"/>
  <c r="DS29" i="13"/>
  <c r="GK20" i="13"/>
  <c r="FW37" i="13" s="1"/>
  <c r="EH29" i="13"/>
  <c r="GZ20" i="13"/>
  <c r="GL37" i="13" s="1"/>
  <c r="L16" i="10"/>
  <c r="AN45" i="13"/>
  <c r="CU37" i="13"/>
  <c r="EB29" i="13"/>
  <c r="GT20" i="13"/>
  <c r="GF37" i="13" s="1"/>
  <c r="BG29" i="13"/>
  <c r="DY20" i="13"/>
  <c r="DI29" i="13"/>
  <c r="GA20" i="13"/>
  <c r="DV29" i="13"/>
  <c r="GN20" i="13"/>
  <c r="FZ37" i="13" s="1"/>
  <c r="BD29" i="13"/>
  <c r="DV20" i="13"/>
  <c r="DO29" i="13"/>
  <c r="GG20" i="13"/>
  <c r="FS37" i="13" s="1"/>
  <c r="AB29" i="13"/>
  <c r="CS20" i="13"/>
  <c r="BL29" i="13"/>
  <c r="ED20" i="13"/>
  <c r="DA29" i="13"/>
  <c r="FS20" i="13"/>
  <c r="EC29" i="13"/>
  <c r="GU20" i="13"/>
  <c r="GG37" i="13" s="1"/>
  <c r="L13" i="10"/>
  <c r="DZ29" i="13"/>
  <c r="GR20" i="13"/>
  <c r="GD37" i="13" s="1"/>
  <c r="Y45" i="13"/>
  <c r="CF37" i="13"/>
  <c r="CB29" i="13"/>
  <c r="ET20" i="13"/>
  <c r="DY29" i="13"/>
  <c r="GQ20" i="13"/>
  <c r="GC37" i="13" s="1"/>
  <c r="AP29" i="13"/>
  <c r="DH20" i="13"/>
  <c r="EA29" i="13"/>
  <c r="GS20" i="13"/>
  <c r="GE37" i="13" s="1"/>
  <c r="BS29" i="13"/>
  <c r="EK20" i="13"/>
  <c r="DQ29" i="13"/>
  <c r="GI20" i="13"/>
  <c r="FU37" i="13" s="1"/>
  <c r="M73" i="10"/>
  <c r="BT21" i="13" s="1"/>
  <c r="BT20" i="13"/>
  <c r="CU29" i="13"/>
  <c r="FM20" i="13"/>
  <c r="AH29" i="13"/>
  <c r="CZ20" i="13"/>
  <c r="BF29" i="13"/>
  <c r="DX20" i="13"/>
  <c r="BT29" i="13"/>
  <c r="EL20" i="13"/>
  <c r="DX37" i="13" s="1"/>
  <c r="CF29" i="13"/>
  <c r="EX20" i="13"/>
  <c r="CQ29" i="13"/>
  <c r="FI20" i="13"/>
  <c r="DG29" i="13"/>
  <c r="FY20" i="13"/>
  <c r="DT29" i="13"/>
  <c r="GL20" i="13"/>
  <c r="FX37" i="13" s="1"/>
  <c r="M210" i="10"/>
  <c r="EI29" i="13"/>
  <c r="HA20" i="13"/>
  <c r="GM37" i="13" s="1"/>
  <c r="L17" i="10"/>
  <c r="U45" i="13"/>
  <c r="CB37" i="13"/>
  <c r="V45" i="13"/>
  <c r="CC37" i="13"/>
  <c r="O45" i="13"/>
  <c r="BV37" i="13"/>
  <c r="P45" i="13"/>
  <c r="BW37" i="13"/>
  <c r="T45" i="13"/>
  <c r="CA37" i="13"/>
  <c r="Q45" i="13"/>
  <c r="BX37" i="13"/>
  <c r="R45" i="13"/>
  <c r="BY37" i="13"/>
  <c r="G30" i="13"/>
  <c r="G21" i="13"/>
  <c r="G46" i="13" s="1"/>
  <c r="E31" i="13"/>
  <c r="E22" i="13"/>
  <c r="E47" i="13" s="1"/>
  <c r="E30" i="13"/>
  <c r="E21" i="13"/>
  <c r="E46" i="13" s="1"/>
  <c r="M198" i="10"/>
  <c r="N8" i="10"/>
  <c r="N27" i="10"/>
  <c r="N175" i="10"/>
  <c r="N73" i="10"/>
  <c r="BT22" i="13" s="1"/>
  <c r="N65" i="10"/>
  <c r="O6" i="10"/>
  <c r="P2" i="10"/>
  <c r="N210" i="10"/>
  <c r="M182" i="10"/>
  <c r="M174" i="10"/>
  <c r="M206" i="10"/>
  <c r="M176" i="10"/>
  <c r="M199" i="10"/>
  <c r="M208" i="10"/>
  <c r="M183" i="10"/>
  <c r="M127" i="10"/>
  <c r="M191" i="10"/>
  <c r="M168" i="10"/>
  <c r="M120" i="10"/>
  <c r="M205" i="10"/>
  <c r="M190" i="10"/>
  <c r="M167" i="10"/>
  <c r="M184" i="10"/>
  <c r="M142" i="10"/>
  <c r="M192" i="10"/>
  <c r="M160" i="10"/>
  <c r="M209" i="10"/>
  <c r="M201" i="10"/>
  <c r="M193" i="10"/>
  <c r="M185" i="10"/>
  <c r="M177" i="10"/>
  <c r="M169" i="10"/>
  <c r="M161" i="10"/>
  <c r="M121" i="10"/>
  <c r="M113" i="10"/>
  <c r="M200" i="10"/>
  <c r="M197" i="10"/>
  <c r="M173" i="10"/>
  <c r="M204" i="10"/>
  <c r="M196" i="10"/>
  <c r="M188" i="10"/>
  <c r="M180" i="10"/>
  <c r="M172" i="10"/>
  <c r="M164" i="10"/>
  <c r="M181" i="10"/>
  <c r="M211" i="10"/>
  <c r="M203" i="10"/>
  <c r="M195" i="10"/>
  <c r="M187" i="10"/>
  <c r="M179" i="10"/>
  <c r="M171" i="10"/>
  <c r="M163" i="10"/>
  <c r="M207" i="10"/>
  <c r="M166" i="10"/>
  <c r="M189" i="10"/>
  <c r="M165" i="10"/>
  <c r="M141" i="10"/>
  <c r="M202" i="10"/>
  <c r="M194" i="10"/>
  <c r="M186" i="10"/>
  <c r="M178" i="10"/>
  <c r="M170" i="10"/>
  <c r="M162" i="10"/>
  <c r="P212" i="10"/>
  <c r="AD3" i="13"/>
  <c r="AE3" i="13"/>
  <c r="L88" i="10"/>
  <c r="CI20" i="13" s="1"/>
  <c r="L87" i="10"/>
  <c r="CH20" i="13" s="1"/>
  <c r="L81" i="10"/>
  <c r="CB20" i="13" s="1"/>
  <c r="BU37" i="13" s="1"/>
  <c r="L77" i="10"/>
  <c r="BX20" i="13" s="1"/>
  <c r="BQ37" i="13" s="1"/>
  <c r="L72" i="10"/>
  <c r="BS20" i="13" s="1"/>
  <c r="L66" i="10"/>
  <c r="BM20" i="13" s="1"/>
  <c r="BI37" i="13" s="1"/>
  <c r="L57" i="10"/>
  <c r="BD20" i="13" s="1"/>
  <c r="BA37" i="13" s="1"/>
  <c r="Q88" i="1"/>
  <c r="L46" i="10"/>
  <c r="L45" i="10"/>
  <c r="AR20" i="13" s="1"/>
  <c r="AO37" i="13" s="1"/>
  <c r="L108" i="10"/>
  <c r="L107" i="10"/>
  <c r="L103" i="10"/>
  <c r="L104" i="10"/>
  <c r="L100" i="10"/>
  <c r="L97" i="10"/>
  <c r="L133" i="1"/>
  <c r="L86" i="10"/>
  <c r="CG20" i="13" s="1"/>
  <c r="L85" i="10"/>
  <c r="CF20" i="13" s="1"/>
  <c r="L84" i="10"/>
  <c r="CE20" i="13" s="1"/>
  <c r="L83" i="10"/>
  <c r="CD20" i="13" s="1"/>
  <c r="L82" i="10"/>
  <c r="CC20" i="13" s="1"/>
  <c r="L75" i="10"/>
  <c r="BV20" i="13" s="1"/>
  <c r="BO37" i="13" s="1"/>
  <c r="L74" i="10"/>
  <c r="BU20" i="13" s="1"/>
  <c r="BN37" i="13" s="1"/>
  <c r="L76" i="10"/>
  <c r="BW20" i="13" s="1"/>
  <c r="BP37" i="13" s="1"/>
  <c r="L38" i="10"/>
  <c r="AK20" i="13" s="1"/>
  <c r="AH37" i="13" s="1"/>
  <c r="L37" i="10"/>
  <c r="AJ20" i="13" s="1"/>
  <c r="AG37" i="13" s="1"/>
  <c r="L36" i="10"/>
  <c r="AI20" i="13" s="1"/>
  <c r="AF37" i="13" s="1"/>
  <c r="L35" i="10"/>
  <c r="AH20" i="13" s="1"/>
  <c r="AE37" i="13" s="1"/>
  <c r="L34" i="10"/>
  <c r="AG20" i="13" s="1"/>
  <c r="AD37" i="13" s="1"/>
  <c r="L33" i="10"/>
  <c r="AF20" i="13" s="1"/>
  <c r="AC37" i="13" s="1"/>
  <c r="L32" i="10"/>
  <c r="AE20" i="13" s="1"/>
  <c r="L31" i="10"/>
  <c r="AD20" i="13" s="1"/>
  <c r="L30" i="10"/>
  <c r="AC20" i="13" s="1"/>
  <c r="Z37" i="13" s="1"/>
  <c r="L29" i="10"/>
  <c r="AB20" i="13" s="1"/>
  <c r="Y37" i="13" s="1"/>
  <c r="L28" i="10"/>
  <c r="AA20" i="13" s="1"/>
  <c r="X37" i="13" s="1"/>
  <c r="L26" i="10"/>
  <c r="L25" i="10"/>
  <c r="X20" i="13" s="1"/>
  <c r="U37" i="13" s="1"/>
  <c r="L22" i="10"/>
  <c r="L21" i="10"/>
  <c r="T20" i="13" s="1"/>
  <c r="L20" i="10"/>
  <c r="L19" i="10"/>
  <c r="L18" i="10"/>
  <c r="L9" i="10"/>
  <c r="L149" i="10"/>
  <c r="L144" i="10"/>
  <c r="L140" i="10"/>
  <c r="L139" i="10"/>
  <c r="L134" i="10"/>
  <c r="L123" i="10"/>
  <c r="L122" i="10"/>
  <c r="L119" i="10"/>
  <c r="L118" i="10"/>
  <c r="L117" i="10"/>
  <c r="L116" i="10"/>
  <c r="M112" i="10"/>
  <c r="L71" i="10"/>
  <c r="BR20" i="13" s="1"/>
  <c r="BM37" i="13" s="1"/>
  <c r="L70" i="10"/>
  <c r="BQ20" i="13" s="1"/>
  <c r="BL37" i="13" s="1"/>
  <c r="L68" i="10"/>
  <c r="BO20" i="13" s="1"/>
  <c r="L69" i="10"/>
  <c r="BP20" i="13" s="1"/>
  <c r="BK37" i="13" s="1"/>
  <c r="L67" i="10"/>
  <c r="BN20" i="13" s="1"/>
  <c r="BJ37" i="13" s="1"/>
  <c r="L116" i="1"/>
  <c r="BU29" i="13" l="1"/>
  <c r="EM20" i="13"/>
  <c r="CE45" i="13"/>
  <c r="EU37" i="13"/>
  <c r="AE45" i="13"/>
  <c r="CL37" i="13"/>
  <c r="BI45" i="13"/>
  <c r="DW37" i="13"/>
  <c r="BQ45" i="13"/>
  <c r="EF37" i="13"/>
  <c r="AU29" i="13"/>
  <c r="DM20" i="13"/>
  <c r="CY37" i="13" s="1"/>
  <c r="BZ29" i="13"/>
  <c r="ER20" i="13"/>
  <c r="AF29" i="13"/>
  <c r="CX20" i="13"/>
  <c r="CM30" i="13"/>
  <c r="FE21" i="13"/>
  <c r="DN30" i="13"/>
  <c r="GF21" i="13"/>
  <c r="EB30" i="13"/>
  <c r="GT21" i="13"/>
  <c r="GF38" i="13" s="1"/>
  <c r="EC30" i="13"/>
  <c r="GU21" i="13"/>
  <c r="GG38" i="13" s="1"/>
  <c r="DB30" i="13"/>
  <c r="FT21" i="13"/>
  <c r="DI30" i="13"/>
  <c r="GA21" i="13"/>
  <c r="DH30" i="13"/>
  <c r="FZ21" i="13"/>
  <c r="N198" i="10"/>
  <c r="DW30" i="13"/>
  <c r="GO21" i="13"/>
  <c r="GA38" i="13" s="1"/>
  <c r="CM45" i="13"/>
  <c r="FE37" i="13"/>
  <c r="AU45" i="13"/>
  <c r="DH37" i="13"/>
  <c r="AL45" i="13"/>
  <c r="CS37" i="13"/>
  <c r="BV45" i="13"/>
  <c r="EK37" i="13"/>
  <c r="BN45" i="13"/>
  <c r="EC37" i="13"/>
  <c r="BK45" i="13"/>
  <c r="DZ37" i="13"/>
  <c r="CC45" i="13"/>
  <c r="ES37" i="13"/>
  <c r="CY45" i="13"/>
  <c r="FQ37" i="13"/>
  <c r="BU45" i="13"/>
  <c r="EJ37" i="13"/>
  <c r="CH45" i="13"/>
  <c r="EY37" i="13"/>
  <c r="CQ45" i="13"/>
  <c r="FI37" i="13"/>
  <c r="AV45" i="13"/>
  <c r="DI37" i="13"/>
  <c r="CA45" i="13"/>
  <c r="EQ37" i="13"/>
  <c r="AF45" i="13"/>
  <c r="CM37" i="13"/>
  <c r="BR45" i="13"/>
  <c r="EG37" i="13"/>
  <c r="CF45" i="13"/>
  <c r="EW37" i="13"/>
  <c r="CX45" i="13"/>
  <c r="FP37" i="13"/>
  <c r="CW45" i="13"/>
  <c r="FO37" i="13"/>
  <c r="CV45" i="13"/>
  <c r="FN37" i="13"/>
  <c r="AZ45" i="13"/>
  <c r="DM37" i="13"/>
  <c r="CI45" i="13"/>
  <c r="FA37" i="13"/>
  <c r="AY45" i="13"/>
  <c r="DL37" i="13"/>
  <c r="AT29" i="13"/>
  <c r="DL20" i="13"/>
  <c r="CX37" i="13" s="1"/>
  <c r="AG29" i="13"/>
  <c r="CY20" i="13"/>
  <c r="P29" i="13"/>
  <c r="P20" i="13"/>
  <c r="P37" i="13" s="1"/>
  <c r="BM45" i="13"/>
  <c r="EB37" i="13"/>
  <c r="EI30" i="13"/>
  <c r="HA21" i="13"/>
  <c r="GM38" i="13" s="1"/>
  <c r="BC45" i="13"/>
  <c r="DP37" i="13"/>
  <c r="BA45" i="13"/>
  <c r="DN37" i="13"/>
  <c r="CU30" i="13"/>
  <c r="FM21" i="13"/>
  <c r="CQ30" i="13"/>
  <c r="FI21" i="13"/>
  <c r="EJ30" i="13"/>
  <c r="HB21" i="13"/>
  <c r="GN38" i="13" s="1"/>
  <c r="CX30" i="13"/>
  <c r="FP21" i="13"/>
  <c r="DJ30" i="13"/>
  <c r="GB21" i="13"/>
  <c r="CR30" i="13"/>
  <c r="FJ21" i="13"/>
  <c r="EV38" i="13" s="1"/>
  <c r="EG30" i="13"/>
  <c r="GY21" i="13"/>
  <c r="GK38" i="13" s="1"/>
  <c r="Q29" i="13"/>
  <c r="Q20" i="13"/>
  <c r="Q37" i="13" s="1"/>
  <c r="AM45" i="13"/>
  <c r="CT37" i="13"/>
  <c r="CD45" i="13"/>
  <c r="ET37" i="13"/>
  <c r="AB45" i="13"/>
  <c r="CI37" i="13"/>
  <c r="CO45" i="13"/>
  <c r="FG37" i="13"/>
  <c r="BH45" i="13"/>
  <c r="DV37" i="13"/>
  <c r="BE45" i="13"/>
  <c r="DR37" i="13"/>
  <c r="M29" i="13"/>
  <c r="M20" i="13"/>
  <c r="M37" i="13" s="1"/>
  <c r="CL45" i="13"/>
  <c r="FD37" i="13"/>
  <c r="CK45" i="13"/>
  <c r="FC37" i="13"/>
  <c r="AI45" i="13"/>
  <c r="CP37" i="13"/>
  <c r="BL45" i="13"/>
  <c r="EA37" i="13"/>
  <c r="CP30" i="13"/>
  <c r="FH21" i="13"/>
  <c r="DT30" i="13"/>
  <c r="GL21" i="13"/>
  <c r="FX38" i="13" s="1"/>
  <c r="DU30" i="13"/>
  <c r="GM21" i="13"/>
  <c r="FY38" i="13" s="1"/>
  <c r="CT30" i="13"/>
  <c r="FL21" i="13"/>
  <c r="BS30" i="13"/>
  <c r="EK21" i="13"/>
  <c r="BD30" i="13"/>
  <c r="DV21" i="13"/>
  <c r="EI31" i="13"/>
  <c r="HA22" i="13"/>
  <c r="GM39" i="13" s="1"/>
  <c r="AA45" i="13"/>
  <c r="CH37" i="13"/>
  <c r="M122" i="10"/>
  <c r="AY29" i="13"/>
  <c r="DQ20" i="13"/>
  <c r="M123" i="10"/>
  <c r="AZ29" i="13"/>
  <c r="DR20" i="13"/>
  <c r="R29" i="13"/>
  <c r="R20" i="13"/>
  <c r="R37" i="13" s="1"/>
  <c r="BK29" i="13"/>
  <c r="EC20" i="13"/>
  <c r="S29" i="13"/>
  <c r="S20" i="13"/>
  <c r="S37" i="13" s="1"/>
  <c r="DS30" i="13"/>
  <c r="GK21" i="13"/>
  <c r="FW38" i="13" s="1"/>
  <c r="CV30" i="13"/>
  <c r="FN21" i="13"/>
  <c r="EZ38" i="13" s="1"/>
  <c r="CW30" i="13"/>
  <c r="FO21" i="13"/>
  <c r="AP30" i="13"/>
  <c r="DH21" i="13"/>
  <c r="EH30" i="13"/>
  <c r="GZ21" i="13"/>
  <c r="GL38" i="13" s="1"/>
  <c r="AW30" i="13"/>
  <c r="DO21" i="13"/>
  <c r="DA38" i="13" s="1"/>
  <c r="EE30" i="13"/>
  <c r="GW21" i="13"/>
  <c r="GI38" i="13" s="1"/>
  <c r="X45" i="13"/>
  <c r="CE37" i="13"/>
  <c r="CU45" i="13"/>
  <c r="FM37" i="13"/>
  <c r="O29" i="13"/>
  <c r="O20" i="13"/>
  <c r="O37" i="13" s="1"/>
  <c r="CZ45" i="13"/>
  <c r="FR37" i="13"/>
  <c r="CR45" i="13"/>
  <c r="FJ37" i="13"/>
  <c r="AJ45" i="13"/>
  <c r="CQ37" i="13"/>
  <c r="CT45" i="13"/>
  <c r="FL37" i="13"/>
  <c r="AJ29" i="13"/>
  <c r="DB20" i="13"/>
  <c r="DC30" i="13"/>
  <c r="FU21" i="13"/>
  <c r="EF30" i="13"/>
  <c r="GX21" i="13"/>
  <c r="GJ38" i="13" s="1"/>
  <c r="DF30" i="13"/>
  <c r="FX21" i="13"/>
  <c r="DV30" i="13"/>
  <c r="GN21" i="13"/>
  <c r="FZ38" i="13" s="1"/>
  <c r="DR30" i="13"/>
  <c r="GJ21" i="13"/>
  <c r="FV38" i="13" s="1"/>
  <c r="DO30" i="13"/>
  <c r="GG21" i="13"/>
  <c r="FS38" i="13" s="1"/>
  <c r="DX30" i="13"/>
  <c r="GP21" i="13"/>
  <c r="GB38" i="13" s="1"/>
  <c r="AA29" i="13"/>
  <c r="CR20" i="13"/>
  <c r="EA30" i="13"/>
  <c r="GS21" i="13"/>
  <c r="GE38" i="13" s="1"/>
  <c r="DD30" i="13"/>
  <c r="FV21" i="13"/>
  <c r="DE30" i="13"/>
  <c r="FW21" i="13"/>
  <c r="AX30" i="13"/>
  <c r="DP21" i="13"/>
  <c r="DB38" i="13" s="1"/>
  <c r="CK30" i="13"/>
  <c r="FC21" i="13"/>
  <c r="EO38" i="13" s="1"/>
  <c r="CS30" i="13"/>
  <c r="FK21" i="13"/>
  <c r="CY30" i="13"/>
  <c r="FQ21" i="13"/>
  <c r="FR22" i="13"/>
  <c r="CZ31" i="13"/>
  <c r="CS45" i="13"/>
  <c r="FK37" i="13"/>
  <c r="AW45" i="13"/>
  <c r="DJ37" i="13"/>
  <c r="L29" i="13"/>
  <c r="L20" i="13"/>
  <c r="L37" i="13" s="1"/>
  <c r="BT45" i="13"/>
  <c r="EI37" i="13"/>
  <c r="CG45" i="13"/>
  <c r="EX37" i="13"/>
  <c r="BD45" i="13"/>
  <c r="DQ37" i="13"/>
  <c r="CP45" i="13"/>
  <c r="FH37" i="13"/>
  <c r="BZ45" i="13"/>
  <c r="EP37" i="13"/>
  <c r="AK45" i="13"/>
  <c r="CR37" i="13"/>
  <c r="CZ30" i="13"/>
  <c r="FR21" i="13"/>
  <c r="BW45" i="13"/>
  <c r="EL37" i="13"/>
  <c r="CJ45" i="13"/>
  <c r="FB37" i="13"/>
  <c r="BS45" i="13"/>
  <c r="EH37" i="13"/>
  <c r="BF45" i="13"/>
  <c r="DS37" i="13"/>
  <c r="BP45" i="13"/>
  <c r="EE37" i="13"/>
  <c r="H29" i="13"/>
  <c r="H20" i="13"/>
  <c r="AK29" i="13"/>
  <c r="DC20" i="13"/>
  <c r="DK30" i="13"/>
  <c r="GC21" i="13"/>
  <c r="CN30" i="13"/>
  <c r="FF21" i="13"/>
  <c r="CO30" i="13"/>
  <c r="FG21" i="13"/>
  <c r="DY30" i="13"/>
  <c r="GQ21" i="13"/>
  <c r="GC38" i="13" s="1"/>
  <c r="DZ30" i="13"/>
  <c r="GR21" i="13"/>
  <c r="GD38" i="13" s="1"/>
  <c r="ED30" i="13"/>
  <c r="GV21" i="13"/>
  <c r="GH38" i="13" s="1"/>
  <c r="DA30" i="13"/>
  <c r="FS21" i="13"/>
  <c r="AO30" i="13"/>
  <c r="DG21" i="13"/>
  <c r="BP29" i="13"/>
  <c r="EH20" i="13"/>
  <c r="DT37" i="13" s="1"/>
  <c r="AS29" i="13"/>
  <c r="DK20" i="13"/>
  <c r="CW37" i="13" s="1"/>
  <c r="BQ29" i="13"/>
  <c r="EI20" i="13"/>
  <c r="L5" i="10"/>
  <c r="T29" i="13"/>
  <c r="U20" i="13"/>
  <c r="AC29" i="13"/>
  <c r="CU20" i="13"/>
  <c r="BR30" i="13"/>
  <c r="EJ21" i="13"/>
  <c r="DL30" i="13"/>
  <c r="GD21" i="13"/>
  <c r="DM30" i="13"/>
  <c r="GE21" i="13"/>
  <c r="CL30" i="13"/>
  <c r="FD21" i="13"/>
  <c r="DQ30" i="13"/>
  <c r="GI21" i="13"/>
  <c r="FU38" i="13" s="1"/>
  <c r="DP30" i="13"/>
  <c r="GH21" i="13"/>
  <c r="FT38" i="13" s="1"/>
  <c r="DG30" i="13"/>
  <c r="FY21" i="13"/>
  <c r="AX45" i="13"/>
  <c r="DK37" i="13"/>
  <c r="CB45" i="13"/>
  <c r="ER37" i="13"/>
  <c r="K29" i="13"/>
  <c r="K20" i="13"/>
  <c r="K37" i="13" s="1"/>
  <c r="BY45" i="13"/>
  <c r="EN37" i="13"/>
  <c r="CN45" i="13"/>
  <c r="FF37" i="13"/>
  <c r="J29" i="13"/>
  <c r="J20" i="13"/>
  <c r="J37" i="13" s="1"/>
  <c r="V29" i="13"/>
  <c r="Y20" i="13"/>
  <c r="V37" i="13" s="1"/>
  <c r="AA37" i="13"/>
  <c r="K45" i="13"/>
  <c r="W29" i="13"/>
  <c r="AS20" i="13"/>
  <c r="AP37" i="13" s="1"/>
  <c r="L45" i="13"/>
  <c r="AB37" i="13"/>
  <c r="DN20" i="13"/>
  <c r="CZ37" i="13" s="1"/>
  <c r="AV29" i="13"/>
  <c r="O8" i="10"/>
  <c r="G31" i="13"/>
  <c r="G22" i="13"/>
  <c r="G47" i="13" s="1"/>
  <c r="E23" i="13"/>
  <c r="E48" i="13" s="1"/>
  <c r="E32" i="13"/>
  <c r="O27" i="10"/>
  <c r="N162" i="10"/>
  <c r="N112" i="10"/>
  <c r="N123" i="10"/>
  <c r="N202" i="10"/>
  <c r="N171" i="10"/>
  <c r="N172" i="10"/>
  <c r="N113" i="10"/>
  <c r="N209" i="10"/>
  <c r="N120" i="10"/>
  <c r="N206" i="10"/>
  <c r="N179" i="10"/>
  <c r="N180" i="10"/>
  <c r="N121" i="10"/>
  <c r="N160" i="10"/>
  <c r="N168" i="10"/>
  <c r="N174" i="10"/>
  <c r="O73" i="10"/>
  <c r="BT23" i="13" s="1"/>
  <c r="N187" i="10"/>
  <c r="N188" i="10"/>
  <c r="N161" i="10"/>
  <c r="N192" i="10"/>
  <c r="N191" i="10"/>
  <c r="O198" i="10"/>
  <c r="N195" i="10"/>
  <c r="N196" i="10"/>
  <c r="N169" i="10"/>
  <c r="N142" i="10"/>
  <c r="N127" i="10"/>
  <c r="N182" i="10"/>
  <c r="P27" i="10"/>
  <c r="N189" i="10"/>
  <c r="N177" i="10"/>
  <c r="N183" i="10"/>
  <c r="N167" i="10"/>
  <c r="O175" i="10"/>
  <c r="N141" i="10"/>
  <c r="N165" i="10"/>
  <c r="N186" i="10"/>
  <c r="N207" i="10"/>
  <c r="N181" i="10"/>
  <c r="N197" i="10"/>
  <c r="N193" i="10"/>
  <c r="N190" i="10"/>
  <c r="N199" i="10"/>
  <c r="P6" i="10"/>
  <c r="N170" i="10"/>
  <c r="N203" i="10"/>
  <c r="N204" i="10"/>
  <c r="N184" i="10"/>
  <c r="N178" i="10"/>
  <c r="N166" i="10"/>
  <c r="N211" i="10"/>
  <c r="N173" i="10"/>
  <c r="N185" i="10"/>
  <c r="N208" i="10"/>
  <c r="N122" i="10"/>
  <c r="N194" i="10"/>
  <c r="N163" i="10"/>
  <c r="N164" i="10"/>
  <c r="N200" i="10"/>
  <c r="N201" i="10"/>
  <c r="N205" i="10"/>
  <c r="N176" i="10"/>
  <c r="O210" i="10"/>
  <c r="O65" i="10"/>
  <c r="P8" i="10"/>
  <c r="M12" i="10"/>
  <c r="M11" i="10"/>
  <c r="M68" i="10"/>
  <c r="BO21" i="13" s="1"/>
  <c r="M137" i="10"/>
  <c r="M156" i="10"/>
  <c r="M97" i="10"/>
  <c r="M129" i="10"/>
  <c r="M100" i="10"/>
  <c r="M108" i="10"/>
  <c r="M50" i="10"/>
  <c r="AW21" i="13" s="1"/>
  <c r="AT38" i="13" s="1"/>
  <c r="M58" i="10"/>
  <c r="BE21" i="13" s="1"/>
  <c r="BB38" i="13" s="1"/>
  <c r="M151" i="10"/>
  <c r="M48" i="10"/>
  <c r="AU21" i="13" s="1"/>
  <c r="AR38" i="13" s="1"/>
  <c r="M118" i="10"/>
  <c r="M147" i="10"/>
  <c r="M101" i="10"/>
  <c r="M109" i="10"/>
  <c r="M66" i="10"/>
  <c r="BM21" i="13" s="1"/>
  <c r="BI38" i="13" s="1"/>
  <c r="M102" i="10"/>
  <c r="M110" i="10"/>
  <c r="M52" i="10"/>
  <c r="AY21" i="13" s="1"/>
  <c r="M72" i="10"/>
  <c r="BS21" i="13" s="1"/>
  <c r="M105" i="10"/>
  <c r="M53" i="10"/>
  <c r="AZ21" i="13" s="1"/>
  <c r="AW38" i="13" s="1"/>
  <c r="M77" i="10"/>
  <c r="BX21" i="13" s="1"/>
  <c r="BQ38" i="13" s="1"/>
  <c r="M71" i="10"/>
  <c r="BR21" i="13" s="1"/>
  <c r="BM38" i="13" s="1"/>
  <c r="M119" i="10"/>
  <c r="M130" i="10"/>
  <c r="M138" i="10"/>
  <c r="M148" i="10"/>
  <c r="M158" i="10"/>
  <c r="M34" i="10"/>
  <c r="AG21" i="13" s="1"/>
  <c r="AD38" i="13" s="1"/>
  <c r="M111" i="10"/>
  <c r="M131" i="10"/>
  <c r="M139" i="10"/>
  <c r="M149" i="10"/>
  <c r="M159" i="10"/>
  <c r="M26" i="10"/>
  <c r="M35" i="10"/>
  <c r="AH21" i="13" s="1"/>
  <c r="AE38" i="13" s="1"/>
  <c r="M132" i="10"/>
  <c r="M140" i="10"/>
  <c r="M150" i="10"/>
  <c r="M9" i="10"/>
  <c r="M17" i="10"/>
  <c r="M36" i="10"/>
  <c r="AI21" i="13" s="1"/>
  <c r="AF38" i="13" s="1"/>
  <c r="M114" i="10"/>
  <c r="M124" i="10"/>
  <c r="M133" i="10"/>
  <c r="M143" i="10"/>
  <c r="M153" i="10"/>
  <c r="M18" i="10"/>
  <c r="M29" i="10"/>
  <c r="AB21" i="13" s="1"/>
  <c r="Y38" i="13" s="1"/>
  <c r="M67" i="10"/>
  <c r="BN21" i="13" s="1"/>
  <c r="BJ38" i="13" s="1"/>
  <c r="M115" i="10"/>
  <c r="M125" i="10"/>
  <c r="M134" i="10"/>
  <c r="M144" i="10"/>
  <c r="M154" i="10"/>
  <c r="M19" i="10"/>
  <c r="M30" i="10"/>
  <c r="AC21" i="13" s="1"/>
  <c r="Z38" i="13" s="1"/>
  <c r="M38" i="10"/>
  <c r="AK21" i="13" s="1"/>
  <c r="AH38" i="13" s="1"/>
  <c r="M69" i="10"/>
  <c r="BP21" i="13" s="1"/>
  <c r="BK38" i="13" s="1"/>
  <c r="M116" i="10"/>
  <c r="M126" i="10"/>
  <c r="M135" i="10"/>
  <c r="M145" i="10"/>
  <c r="M155" i="10"/>
  <c r="M20" i="10"/>
  <c r="M76" i="10"/>
  <c r="BW21" i="13" s="1"/>
  <c r="BP38" i="13" s="1"/>
  <c r="M104" i="10"/>
  <c r="M46" i="10"/>
  <c r="M54" i="10"/>
  <c r="BA21" i="13" s="1"/>
  <c r="AX38" i="13" s="1"/>
  <c r="M81" i="10"/>
  <c r="CB21" i="13" s="1"/>
  <c r="BU38" i="13" s="1"/>
  <c r="M128" i="10"/>
  <c r="M74" i="10"/>
  <c r="BU21" i="13" s="1"/>
  <c r="BN38" i="13" s="1"/>
  <c r="M103" i="10"/>
  <c r="M117" i="10"/>
  <c r="M146" i="10"/>
  <c r="M21" i="10"/>
  <c r="T21" i="13" s="1"/>
  <c r="M70" i="10"/>
  <c r="BQ21" i="13" s="1"/>
  <c r="BL38" i="13" s="1"/>
  <c r="M136" i="10"/>
  <c r="M157" i="10"/>
  <c r="M22" i="10"/>
  <c r="M33" i="10"/>
  <c r="AF21" i="13" s="1"/>
  <c r="AC38" i="13" s="1"/>
  <c r="M75" i="10"/>
  <c r="BV21" i="13" s="1"/>
  <c r="BO38" i="13" s="1"/>
  <c r="M98" i="10"/>
  <c r="M106" i="10"/>
  <c r="M99" i="10"/>
  <c r="CT21" i="13" s="1"/>
  <c r="M107" i="10"/>
  <c r="M49" i="10"/>
  <c r="AV21" i="13" s="1"/>
  <c r="AS38" i="13" s="1"/>
  <c r="M152" i="10"/>
  <c r="M83" i="10"/>
  <c r="CD21" i="13" s="1"/>
  <c r="M84" i="10"/>
  <c r="CE21" i="13" s="1"/>
  <c r="M85" i="10"/>
  <c r="CF21" i="13" s="1"/>
  <c r="M86" i="10"/>
  <c r="CG21" i="13" s="1"/>
  <c r="M87" i="10"/>
  <c r="CH21" i="13" s="1"/>
  <c r="M88" i="10"/>
  <c r="CI21" i="13" s="1"/>
  <c r="M82" i="10"/>
  <c r="CC21" i="13" s="1"/>
  <c r="M51" i="10"/>
  <c r="AX21" i="13" s="1"/>
  <c r="M93" i="10"/>
  <c r="CN21" i="13" s="1"/>
  <c r="M55" i="10"/>
  <c r="BB21" i="13" s="1"/>
  <c r="AY38" i="13" s="1"/>
  <c r="M90" i="10"/>
  <c r="CK21" i="13" s="1"/>
  <c r="M94" i="10"/>
  <c r="CO21" i="13" s="1"/>
  <c r="M31" i="10"/>
  <c r="AD21" i="13" s="1"/>
  <c r="M96" i="10"/>
  <c r="CQ21" i="13" s="1"/>
  <c r="M32" i="10"/>
  <c r="AE21" i="13" s="1"/>
  <c r="M89" i="10"/>
  <c r="CJ21" i="13" s="1"/>
  <c r="M91" i="10"/>
  <c r="CL21" i="13" s="1"/>
  <c r="M92" i="10"/>
  <c r="CM21" i="13" s="1"/>
  <c r="M37" i="10"/>
  <c r="AJ21" i="13" s="1"/>
  <c r="AG38" i="13" s="1"/>
  <c r="M95" i="10"/>
  <c r="CP21" i="13" s="1"/>
  <c r="M56" i="10"/>
  <c r="BC21" i="13" s="1"/>
  <c r="AZ38" i="13" s="1"/>
  <c r="M57" i="10"/>
  <c r="BD21" i="13" s="1"/>
  <c r="BA38" i="13" s="1"/>
  <c r="M28" i="10"/>
  <c r="AA21" i="13" s="1"/>
  <c r="X38" i="13" s="1"/>
  <c r="M45" i="10"/>
  <c r="AR21" i="13" s="1"/>
  <c r="AO38" i="13" s="1"/>
  <c r="M25" i="10"/>
  <c r="X21" i="13" s="1"/>
  <c r="U38" i="13" s="1"/>
  <c r="F3" i="13"/>
  <c r="G3" i="13"/>
  <c r="L3" i="10"/>
  <c r="AC45" i="13" l="1"/>
  <c r="CJ37" i="13"/>
  <c r="BM30" i="13"/>
  <c r="EE21" i="13"/>
  <c r="AN30" i="13"/>
  <c r="DF21" i="13"/>
  <c r="CW46" i="13"/>
  <c r="FO38" i="13"/>
  <c r="AQ45" i="13"/>
  <c r="DD37" i="13"/>
  <c r="CE46" i="13"/>
  <c r="EU38" i="13"/>
  <c r="DW31" i="13"/>
  <c r="GO22" i="13"/>
  <c r="GA39" i="13" s="1"/>
  <c r="AJ30" i="13"/>
  <c r="DB21" i="13"/>
  <c r="BU30" i="13"/>
  <c r="EM21" i="13"/>
  <c r="CL46" i="13"/>
  <c r="FD38" i="13"/>
  <c r="CF46" i="13"/>
  <c r="EW38" i="13"/>
  <c r="CP46" i="13"/>
  <c r="FH38" i="13"/>
  <c r="M3" i="10"/>
  <c r="B29" i="13"/>
  <c r="B20" i="13"/>
  <c r="AI30" i="13"/>
  <c r="DA21" i="13"/>
  <c r="AS30" i="13"/>
  <c r="DK21" i="13"/>
  <c r="CW38" i="13" s="1"/>
  <c r="BB30" i="13"/>
  <c r="DT21" i="13"/>
  <c r="BA30" i="13"/>
  <c r="DS21" i="13"/>
  <c r="CI30" i="13"/>
  <c r="FA21" i="13"/>
  <c r="AH30" i="13"/>
  <c r="CZ21" i="13"/>
  <c r="BX30" i="13"/>
  <c r="EP21" i="13"/>
  <c r="BF30" i="13"/>
  <c r="DX21" i="13"/>
  <c r="DS31" i="13"/>
  <c r="GK22" i="13"/>
  <c r="FW39" i="13" s="1"/>
  <c r="DI31" i="13"/>
  <c r="GA22" i="13"/>
  <c r="DV31" i="13"/>
  <c r="GN22" i="13"/>
  <c r="FZ39" i="13" s="1"/>
  <c r="FZ22" i="13"/>
  <c r="DH31" i="13"/>
  <c r="DU31" i="13"/>
  <c r="GM22" i="13"/>
  <c r="FY39" i="13" s="1"/>
  <c r="EE31" i="13"/>
  <c r="GW22" i="13"/>
  <c r="GI39" i="13" s="1"/>
  <c r="AO31" i="13"/>
  <c r="DG22" i="13"/>
  <c r="CS46" i="13"/>
  <c r="FK38" i="13"/>
  <c r="CY46" i="13"/>
  <c r="FQ38" i="13"/>
  <c r="I45" i="13"/>
  <c r="T37" i="13"/>
  <c r="CT46" i="13"/>
  <c r="FL38" i="13"/>
  <c r="BO45" i="13"/>
  <c r="ED37" i="13"/>
  <c r="AD30" i="13"/>
  <c r="CV21" i="13"/>
  <c r="AC30" i="13"/>
  <c r="CU21" i="13"/>
  <c r="CN31" i="13"/>
  <c r="FF22" i="13"/>
  <c r="DC31" i="13"/>
  <c r="FU22" i="13"/>
  <c r="DR31" i="13"/>
  <c r="GJ22" i="13"/>
  <c r="FV39" i="13" s="1"/>
  <c r="FJ22" i="13"/>
  <c r="EV39" i="13" s="1"/>
  <c r="CR31" i="13"/>
  <c r="CT31" i="13"/>
  <c r="FL22" i="13"/>
  <c r="DL31" i="13"/>
  <c r="GD22" i="13"/>
  <c r="AZ31" i="13"/>
  <c r="DR22" i="13"/>
  <c r="AB30" i="13"/>
  <c r="CS21" i="13"/>
  <c r="BW30" i="13"/>
  <c r="EO21" i="13"/>
  <c r="AG30" i="13"/>
  <c r="CY21" i="13"/>
  <c r="AR30" i="13"/>
  <c r="DJ21" i="13"/>
  <c r="AQ30" i="13"/>
  <c r="DI21" i="13"/>
  <c r="BY30" i="13"/>
  <c r="EQ21" i="13"/>
  <c r="AU30" i="13"/>
  <c r="DM21" i="13"/>
  <c r="CY38" i="13" s="1"/>
  <c r="AA30" i="13"/>
  <c r="CR21" i="13"/>
  <c r="HA23" i="13"/>
  <c r="GM40" i="13" s="1"/>
  <c r="EI32" i="13"/>
  <c r="AY31" i="13"/>
  <c r="DQ22" i="13"/>
  <c r="EC31" i="13"/>
  <c r="GU22" i="13"/>
  <c r="GG39" i="13" s="1"/>
  <c r="DF31" i="13"/>
  <c r="FX22" i="13"/>
  <c r="DB31" i="13"/>
  <c r="FT22" i="13"/>
  <c r="DT31" i="13"/>
  <c r="GL22" i="13"/>
  <c r="FX39" i="13" s="1"/>
  <c r="CY31" i="13"/>
  <c r="FQ22" i="13"/>
  <c r="AW31" i="13"/>
  <c r="DO22" i="13"/>
  <c r="DA39" i="13" s="1"/>
  <c r="CM31" i="13"/>
  <c r="FE22" i="13"/>
  <c r="AL46" i="13"/>
  <c r="CS38" i="13"/>
  <c r="AH45" i="13"/>
  <c r="CO37" i="13"/>
  <c r="CO46" i="13"/>
  <c r="FG38" i="13"/>
  <c r="AM46" i="13"/>
  <c r="CT38" i="13"/>
  <c r="AZ30" i="13"/>
  <c r="DR21" i="13"/>
  <c r="AU46" i="13"/>
  <c r="DH38" i="13"/>
  <c r="CV46" i="13"/>
  <c r="FN38" i="13"/>
  <c r="CH46" i="13"/>
  <c r="EY38" i="13"/>
  <c r="Y46" i="13"/>
  <c r="CF38" i="13"/>
  <c r="BK30" i="13"/>
  <c r="EC21" i="13"/>
  <c r="BI30" i="13"/>
  <c r="EA21" i="13"/>
  <c r="CJ30" i="13"/>
  <c r="FB21" i="13"/>
  <c r="BO30" i="13"/>
  <c r="EG21" i="13"/>
  <c r="CX46" i="13"/>
  <c r="FP38" i="13"/>
  <c r="B3" i="13"/>
  <c r="D29" i="13"/>
  <c r="B7" i="13"/>
  <c r="B10" i="13"/>
  <c r="B6" i="13"/>
  <c r="B8" i="13"/>
  <c r="B5" i="13"/>
  <c r="D20" i="13"/>
  <c r="M5" i="10"/>
  <c r="AP45" i="13"/>
  <c r="DC37" i="13"/>
  <c r="CU46" i="13"/>
  <c r="FM38" i="13"/>
  <c r="CZ46" i="13"/>
  <c r="FR38" i="13"/>
  <c r="BL30" i="13"/>
  <c r="ED21" i="13"/>
  <c r="BT30" i="13"/>
  <c r="EL21" i="13"/>
  <c r="DX38" i="13" s="1"/>
  <c r="BQ30" i="13"/>
  <c r="EI21" i="13"/>
  <c r="BZ46" i="13"/>
  <c r="EP38" i="13"/>
  <c r="Z45" i="13"/>
  <c r="CG37" i="13"/>
  <c r="BC30" i="13"/>
  <c r="DU21" i="13"/>
  <c r="AT30" i="13"/>
  <c r="DL21" i="13"/>
  <c r="CX38" i="13" s="1"/>
  <c r="CG30" i="13"/>
  <c r="EY21" i="13"/>
  <c r="DA31" i="13"/>
  <c r="FS22" i="13"/>
  <c r="EG31" i="13"/>
  <c r="GY22" i="13"/>
  <c r="GK39" i="13" s="1"/>
  <c r="EB31" i="13"/>
  <c r="GT22" i="13"/>
  <c r="GF39" i="13" s="1"/>
  <c r="GX22" i="13"/>
  <c r="GJ39" i="13" s="1"/>
  <c r="EF31" i="13"/>
  <c r="DN31" i="13"/>
  <c r="GF22" i="13"/>
  <c r="DW32" i="13"/>
  <c r="GO23" i="13"/>
  <c r="GA40" i="13" s="1"/>
  <c r="CS31" i="13"/>
  <c r="FK22" i="13"/>
  <c r="EH31" i="13"/>
  <c r="GZ22" i="13"/>
  <c r="GL39" i="13" s="1"/>
  <c r="P30" i="13"/>
  <c r="P21" i="13"/>
  <c r="P38" i="13" s="1"/>
  <c r="BZ30" i="13"/>
  <c r="ER21" i="13"/>
  <c r="BG30" i="13"/>
  <c r="DY21" i="13"/>
  <c r="AM30" i="13"/>
  <c r="DE21" i="13"/>
  <c r="CB30" i="13"/>
  <c r="ET21" i="13"/>
  <c r="BN30" i="13"/>
  <c r="EF21" i="13"/>
  <c r="ED31" i="13"/>
  <c r="GV22" i="13"/>
  <c r="GH39" i="13" s="1"/>
  <c r="DJ31" i="13"/>
  <c r="GB22" i="13"/>
  <c r="CU31" i="13"/>
  <c r="FM22" i="13"/>
  <c r="DK31" i="13"/>
  <c r="GC22" i="13"/>
  <c r="GH22" i="13"/>
  <c r="FT39" i="13" s="1"/>
  <c r="DP31" i="13"/>
  <c r="CK31" i="13"/>
  <c r="FC22" i="13"/>
  <c r="EO39" i="13" s="1"/>
  <c r="AP31" i="13"/>
  <c r="DH22" i="13"/>
  <c r="BG45" i="13"/>
  <c r="DU37" i="13"/>
  <c r="CM46" i="13"/>
  <c r="FE38" i="13"/>
  <c r="CC46" i="13"/>
  <c r="ES38" i="13"/>
  <c r="H45" i="13"/>
  <c r="H37" i="13"/>
  <c r="W45" i="13"/>
  <c r="CD37" i="13"/>
  <c r="AG45" i="13"/>
  <c r="CN37" i="13"/>
  <c r="CI46" i="13"/>
  <c r="FA38" i="13"/>
  <c r="BB45" i="13"/>
  <c r="DO37" i="13"/>
  <c r="BI46" i="13"/>
  <c r="DW38" i="13"/>
  <c r="CD46" i="13"/>
  <c r="ET38" i="13"/>
  <c r="CJ46" i="13"/>
  <c r="FB38" i="13"/>
  <c r="AL30" i="13"/>
  <c r="DD21" i="13"/>
  <c r="AK30" i="13"/>
  <c r="DC21" i="13"/>
  <c r="K30" i="13"/>
  <c r="K21" i="13"/>
  <c r="K38" i="13" s="1"/>
  <c r="CO31" i="13"/>
  <c r="FG22" i="13"/>
  <c r="CQ31" i="13"/>
  <c r="FI22" i="13"/>
  <c r="DO31" i="13"/>
  <c r="GG22" i="13"/>
  <c r="FS39" i="13" s="1"/>
  <c r="CZ32" i="13"/>
  <c r="FR23" i="13"/>
  <c r="BS31" i="13"/>
  <c r="EK22" i="13"/>
  <c r="DM31" i="13"/>
  <c r="GE22" i="13"/>
  <c r="DD31" i="13"/>
  <c r="FV22" i="13"/>
  <c r="EA31" i="13"/>
  <c r="GS22" i="13"/>
  <c r="GE39" i="13" s="1"/>
  <c r="BJ30" i="13"/>
  <c r="EB21" i="13"/>
  <c r="AF30" i="13"/>
  <c r="CX21" i="13"/>
  <c r="S30" i="13"/>
  <c r="S21" i="13"/>
  <c r="S38" i="13" s="1"/>
  <c r="CC30" i="13"/>
  <c r="EU21" i="13"/>
  <c r="T30" i="13"/>
  <c r="U21" i="13"/>
  <c r="CF30" i="13"/>
  <c r="EX21" i="13"/>
  <c r="R30" i="13"/>
  <c r="R21" i="13"/>
  <c r="R38" i="13" s="1"/>
  <c r="Q30" i="13"/>
  <c r="Q21" i="13"/>
  <c r="Q38" i="13" s="1"/>
  <c r="H30" i="13"/>
  <c r="H21" i="13"/>
  <c r="BP30" i="13"/>
  <c r="EH21" i="13"/>
  <c r="DT38" i="13" s="1"/>
  <c r="AE30" i="13"/>
  <c r="CW21" i="13"/>
  <c r="DZ31" i="13"/>
  <c r="GR22" i="13"/>
  <c r="GD39" i="13" s="1"/>
  <c r="CX31" i="13"/>
  <c r="FP22" i="13"/>
  <c r="CP31" i="13"/>
  <c r="FH22" i="13"/>
  <c r="DG31" i="13"/>
  <c r="FY22" i="13"/>
  <c r="DQ31" i="13"/>
  <c r="GI22" i="13"/>
  <c r="FU39" i="13" s="1"/>
  <c r="AX31" i="13"/>
  <c r="DP22" i="13"/>
  <c r="DB39" i="13" s="1"/>
  <c r="CW31" i="13"/>
  <c r="FO22" i="13"/>
  <c r="BH46" i="13"/>
  <c r="DV38" i="13"/>
  <c r="CL47" i="13"/>
  <c r="FD39" i="13"/>
  <c r="AY30" i="13"/>
  <c r="DQ21" i="13"/>
  <c r="CN46" i="13"/>
  <c r="FF38" i="13"/>
  <c r="CA46" i="13"/>
  <c r="EQ38" i="13"/>
  <c r="BJ45" i="13"/>
  <c r="DY37" i="13"/>
  <c r="CH30" i="13"/>
  <c r="EZ21" i="13"/>
  <c r="BE30" i="13"/>
  <c r="DW21" i="13"/>
  <c r="BV30" i="13"/>
  <c r="EN21" i="13"/>
  <c r="CE30" i="13"/>
  <c r="EW21" i="13"/>
  <c r="CD30" i="13"/>
  <c r="EV21" i="13"/>
  <c r="CA30" i="13"/>
  <c r="ES21" i="13"/>
  <c r="BH30" i="13"/>
  <c r="DZ21" i="13"/>
  <c r="J30" i="13"/>
  <c r="J21" i="13"/>
  <c r="J38" i="13" s="1"/>
  <c r="DY31" i="13"/>
  <c r="GQ22" i="13"/>
  <c r="GC39" i="13" s="1"/>
  <c r="EJ31" i="13"/>
  <c r="HB22" i="13"/>
  <c r="GN39" i="13" s="1"/>
  <c r="GP22" i="13"/>
  <c r="GB39" i="13" s="1"/>
  <c r="DX31" i="13"/>
  <c r="BR31" i="13"/>
  <c r="EJ22" i="13"/>
  <c r="BD31" i="13"/>
  <c r="DV22" i="13"/>
  <c r="CL31" i="13"/>
  <c r="FD22" i="13"/>
  <c r="DE31" i="13"/>
  <c r="FW22" i="13"/>
  <c r="CV31" i="13"/>
  <c r="FN22" i="13"/>
  <c r="EZ39" i="13" s="1"/>
  <c r="CB46" i="13"/>
  <c r="ER38" i="13"/>
  <c r="CK46" i="13"/>
  <c r="FC38" i="13"/>
  <c r="CQ46" i="13"/>
  <c r="FI38" i="13"/>
  <c r="CR46" i="13"/>
  <c r="FJ38" i="13"/>
  <c r="CG46" i="13"/>
  <c r="EX38" i="13"/>
  <c r="AD45" i="13"/>
  <c r="CK37" i="13"/>
  <c r="O46" i="13"/>
  <c r="BV38" i="13"/>
  <c r="M46" i="13"/>
  <c r="AU38" i="13"/>
  <c r="L46" i="13"/>
  <c r="AB38" i="13"/>
  <c r="V46" i="13"/>
  <c r="CC38" i="13"/>
  <c r="K46" i="13"/>
  <c r="AA38" i="13"/>
  <c r="U46" i="13"/>
  <c r="CB38" i="13"/>
  <c r="T46" i="13"/>
  <c r="CA38" i="13"/>
  <c r="W30" i="13"/>
  <c r="AS21" i="13"/>
  <c r="AP38" i="13" s="1"/>
  <c r="P46" i="13"/>
  <c r="BW38" i="13"/>
  <c r="Y21" i="13"/>
  <c r="V38" i="13" s="1"/>
  <c r="V30" i="13"/>
  <c r="R46" i="13"/>
  <c r="BY38" i="13"/>
  <c r="N46" i="13"/>
  <c r="AV38" i="13"/>
  <c r="Q46" i="13"/>
  <c r="BX38" i="13"/>
  <c r="AV30" i="13"/>
  <c r="DN21" i="13"/>
  <c r="CZ38" i="13" s="1"/>
  <c r="G33" i="13"/>
  <c r="G24" i="13"/>
  <c r="G49" i="13" s="1"/>
  <c r="G23" i="13"/>
  <c r="G48" i="13" s="1"/>
  <c r="G32" i="13"/>
  <c r="E24" i="13"/>
  <c r="E49" i="13" s="1"/>
  <c r="E33" i="13"/>
  <c r="N90" i="10"/>
  <c r="CK22" i="13" s="1"/>
  <c r="N146" i="10"/>
  <c r="N145" i="10"/>
  <c r="N153" i="10"/>
  <c r="N26" i="10"/>
  <c r="O178" i="10"/>
  <c r="N3" i="10"/>
  <c r="N45" i="10"/>
  <c r="AR22" i="13" s="1"/>
  <c r="AO39" i="13" s="1"/>
  <c r="N95" i="10"/>
  <c r="CP22" i="13" s="1"/>
  <c r="N89" i="10"/>
  <c r="CJ22" i="13" s="1"/>
  <c r="N94" i="10"/>
  <c r="CO22" i="13" s="1"/>
  <c r="N152" i="10"/>
  <c r="N106" i="10"/>
  <c r="N22" i="10"/>
  <c r="N21" i="10"/>
  <c r="T22" i="13" s="1"/>
  <c r="N46" i="10"/>
  <c r="N155" i="10"/>
  <c r="N116" i="10"/>
  <c r="N19" i="10"/>
  <c r="N125" i="10"/>
  <c r="N18" i="10"/>
  <c r="N124" i="10"/>
  <c r="N9" i="10"/>
  <c r="N35" i="10"/>
  <c r="AH22" i="13" s="1"/>
  <c r="AE39" i="13" s="1"/>
  <c r="N139" i="10"/>
  <c r="N158" i="10"/>
  <c r="N119" i="10"/>
  <c r="N105" i="10"/>
  <c r="N102" i="10"/>
  <c r="N147" i="10"/>
  <c r="N129" i="10"/>
  <c r="O176" i="10"/>
  <c r="O164" i="10"/>
  <c r="O208" i="10"/>
  <c r="O166" i="10"/>
  <c r="O203" i="10"/>
  <c r="O190" i="10"/>
  <c r="O207" i="10"/>
  <c r="P175" i="10"/>
  <c r="O189" i="10"/>
  <c r="O142" i="10"/>
  <c r="P198" i="10"/>
  <c r="O188" i="10"/>
  <c r="O168" i="10"/>
  <c r="O179" i="10"/>
  <c r="O209" i="10"/>
  <c r="O202" i="10"/>
  <c r="N37" i="10"/>
  <c r="AJ22" i="13" s="1"/>
  <c r="AG39" i="13" s="1"/>
  <c r="N111" i="10"/>
  <c r="O201" i="10"/>
  <c r="O194" i="10"/>
  <c r="O173" i="10"/>
  <c r="O184" i="10"/>
  <c r="O197" i="10"/>
  <c r="O165" i="10"/>
  <c r="O183" i="10"/>
  <c r="O182" i="10"/>
  <c r="O196" i="10"/>
  <c r="O192" i="10"/>
  <c r="P73" i="10"/>
  <c r="BT24" i="13" s="1"/>
  <c r="O121" i="10"/>
  <c r="O206" i="10"/>
  <c r="O172" i="10"/>
  <c r="O112" i="10"/>
  <c r="N28" i="10"/>
  <c r="AA22" i="13" s="1"/>
  <c r="X39" i="13" s="1"/>
  <c r="N98" i="10"/>
  <c r="N128" i="10"/>
  <c r="N115" i="10"/>
  <c r="N150" i="10"/>
  <c r="N148" i="10"/>
  <c r="N97" i="10"/>
  <c r="O185" i="10"/>
  <c r="O193" i="10"/>
  <c r="O169" i="10"/>
  <c r="O187" i="10"/>
  <c r="O160" i="10"/>
  <c r="O123" i="10"/>
  <c r="N12" i="10"/>
  <c r="N57" i="10"/>
  <c r="BD22" i="13" s="1"/>
  <c r="BA39" i="13" s="1"/>
  <c r="N107" i="10"/>
  <c r="N136" i="10"/>
  <c r="N135" i="10"/>
  <c r="N144" i="10"/>
  <c r="N36" i="10"/>
  <c r="AI22" i="13" s="1"/>
  <c r="AF39" i="13" s="1"/>
  <c r="N159" i="10"/>
  <c r="N109" i="10"/>
  <c r="N108" i="10"/>
  <c r="N32" i="10"/>
  <c r="AE22" i="13" s="1"/>
  <c r="N157" i="10"/>
  <c r="N104" i="10"/>
  <c r="N154" i="10"/>
  <c r="N114" i="10"/>
  <c r="N131" i="10"/>
  <c r="N71" i="10"/>
  <c r="BR22" i="13" s="1"/>
  <c r="BM39" i="13" s="1"/>
  <c r="N118" i="10"/>
  <c r="N11" i="10"/>
  <c r="O205" i="10"/>
  <c r="O163" i="10"/>
  <c r="O170" i="10"/>
  <c r="O186" i="10"/>
  <c r="O167" i="10"/>
  <c r="O191" i="10"/>
  <c r="O113" i="10"/>
  <c r="P65" i="10"/>
  <c r="N92" i="10"/>
  <c r="CM22" i="13" s="1"/>
  <c r="N96" i="10"/>
  <c r="CQ22" i="13" s="1"/>
  <c r="N117" i="10"/>
  <c r="N38" i="10"/>
  <c r="AK22" i="13" s="1"/>
  <c r="AH39" i="13" s="1"/>
  <c r="N143" i="10"/>
  <c r="N140" i="10"/>
  <c r="N138" i="10"/>
  <c r="N156" i="10"/>
  <c r="N25" i="10"/>
  <c r="X22" i="13" s="1"/>
  <c r="U39" i="13" s="1"/>
  <c r="N91" i="10"/>
  <c r="CL22" i="13" s="1"/>
  <c r="N31" i="10"/>
  <c r="AD22" i="13" s="1"/>
  <c r="N93" i="10"/>
  <c r="CN22" i="13" s="1"/>
  <c r="N99" i="10"/>
  <c r="CT22" i="13" s="1"/>
  <c r="N33" i="10"/>
  <c r="AF22" i="13" s="1"/>
  <c r="AC39" i="13" s="1"/>
  <c r="N103" i="10"/>
  <c r="N20" i="10"/>
  <c r="N126" i="10"/>
  <c r="N134" i="10"/>
  <c r="N29" i="10"/>
  <c r="AB22" i="13" s="1"/>
  <c r="Y39" i="13" s="1"/>
  <c r="N133" i="10"/>
  <c r="N17" i="10"/>
  <c r="N132" i="10"/>
  <c r="N149" i="10"/>
  <c r="N34" i="10"/>
  <c r="AG22" i="13" s="1"/>
  <c r="AD39" i="13" s="1"/>
  <c r="N130" i="10"/>
  <c r="N110" i="10"/>
  <c r="N101" i="10"/>
  <c r="N151" i="10"/>
  <c r="N100" i="10"/>
  <c r="N137" i="10"/>
  <c r="P210" i="10"/>
  <c r="O200" i="10"/>
  <c r="O122" i="10"/>
  <c r="O211" i="10"/>
  <c r="O204" i="10"/>
  <c r="O199" i="10"/>
  <c r="O181" i="10"/>
  <c r="O141" i="10"/>
  <c r="O177" i="10"/>
  <c r="O127" i="10"/>
  <c r="O195" i="10"/>
  <c r="O161" i="10"/>
  <c r="O174" i="10"/>
  <c r="O180" i="10"/>
  <c r="O120" i="10"/>
  <c r="O171" i="10"/>
  <c r="O162" i="10"/>
  <c r="N58" i="10"/>
  <c r="BE22" i="13" s="1"/>
  <c r="BB39" i="13" s="1"/>
  <c r="N56" i="10"/>
  <c r="BC22" i="13" s="1"/>
  <c r="AZ39" i="13" s="1"/>
  <c r="N55" i="10"/>
  <c r="BB22" i="13" s="1"/>
  <c r="AY39" i="13" s="1"/>
  <c r="N53" i="10"/>
  <c r="AZ22" i="13" s="1"/>
  <c r="AW39" i="13" s="1"/>
  <c r="N52" i="10"/>
  <c r="AY22" i="13" s="1"/>
  <c r="N51" i="10"/>
  <c r="AX22" i="13" s="1"/>
  <c r="N49" i="10"/>
  <c r="AV22" i="13" s="1"/>
  <c r="AS39" i="13" s="1"/>
  <c r="N48" i="10"/>
  <c r="AU22" i="13" s="1"/>
  <c r="AR39" i="13" s="1"/>
  <c r="N30" i="10"/>
  <c r="AC22" i="13" s="1"/>
  <c r="Z39" i="13" s="1"/>
  <c r="N54" i="10"/>
  <c r="BA22" i="13" s="1"/>
  <c r="AX39" i="13" s="1"/>
  <c r="N69" i="10"/>
  <c r="BP22" i="13" s="1"/>
  <c r="BK39" i="13" s="1"/>
  <c r="N72" i="10"/>
  <c r="BS22" i="13" s="1"/>
  <c r="N66" i="10"/>
  <c r="BM22" i="13" s="1"/>
  <c r="BI39" i="13" s="1"/>
  <c r="N50" i="10"/>
  <c r="AW22" i="13" s="1"/>
  <c r="AT39" i="13" s="1"/>
  <c r="N77" i="10"/>
  <c r="BX22" i="13" s="1"/>
  <c r="BQ39" i="13" s="1"/>
  <c r="N81" i="10"/>
  <c r="CB22" i="13" s="1"/>
  <c r="BU39" i="13" s="1"/>
  <c r="N67" i="10"/>
  <c r="BN22" i="13" s="1"/>
  <c r="BJ39" i="13" s="1"/>
  <c r="N70" i="10"/>
  <c r="BQ22" i="13" s="1"/>
  <c r="BL39" i="13" s="1"/>
  <c r="N76" i="10"/>
  <c r="BW22" i="13" s="1"/>
  <c r="BP39" i="13" s="1"/>
  <c r="N75" i="10"/>
  <c r="BV22" i="13" s="1"/>
  <c r="BO39" i="13" s="1"/>
  <c r="N74" i="10"/>
  <c r="BU22" i="13" s="1"/>
  <c r="BN39" i="13" s="1"/>
  <c r="N68" i="10"/>
  <c r="BO22" i="13" s="1"/>
  <c r="N82" i="10"/>
  <c r="CC22" i="13" s="1"/>
  <c r="N87" i="10"/>
  <c r="CH22" i="13" s="1"/>
  <c r="N83" i="10"/>
  <c r="CD22" i="13" s="1"/>
  <c r="N88" i="10"/>
  <c r="CI22" i="13" s="1"/>
  <c r="N85" i="10"/>
  <c r="CF22" i="13" s="1"/>
  <c r="N84" i="10"/>
  <c r="CE22" i="13" s="1"/>
  <c r="N86" i="10"/>
  <c r="CG22" i="13" s="1"/>
  <c r="M13" i="10"/>
  <c r="M15" i="10"/>
  <c r="M16" i="10"/>
  <c r="M10" i="10"/>
  <c r="M14" i="10"/>
  <c r="L4" i="10"/>
  <c r="AG46" i="13" l="1"/>
  <c r="CN38" i="13"/>
  <c r="BQ31" i="13"/>
  <c r="EI22" i="13"/>
  <c r="DP32" i="13"/>
  <c r="GH23" i="13"/>
  <c r="FT40" i="13" s="1"/>
  <c r="AL31" i="13"/>
  <c r="DD22" i="13"/>
  <c r="K31" i="13"/>
  <c r="K22" i="13"/>
  <c r="K39" i="13" s="1"/>
  <c r="BY31" i="13"/>
  <c r="EQ22" i="13"/>
  <c r="EE32" i="13"/>
  <c r="GW23" i="13"/>
  <c r="GI40" i="13" s="1"/>
  <c r="DV32" i="13"/>
  <c r="GN23" i="13"/>
  <c r="FZ40" i="13" s="1"/>
  <c r="GS23" i="13"/>
  <c r="GE40" i="13" s="1"/>
  <c r="EA32" i="13"/>
  <c r="CZ33" i="13"/>
  <c r="FR24" i="13"/>
  <c r="BF31" i="13"/>
  <c r="DX22" i="13"/>
  <c r="H31" i="13"/>
  <c r="H22" i="13"/>
  <c r="B31" i="13"/>
  <c r="B22" i="13"/>
  <c r="B13" i="13"/>
  <c r="B11" i="13"/>
  <c r="B14" i="13"/>
  <c r="B12" i="13"/>
  <c r="BY46" i="13"/>
  <c r="EN38" i="13"/>
  <c r="CA47" i="13"/>
  <c r="EQ39" i="13"/>
  <c r="CN47" i="13"/>
  <c r="FF39" i="13"/>
  <c r="AN46" i="13"/>
  <c r="CU38" i="13"/>
  <c r="X46" i="13"/>
  <c r="CE38" i="13"/>
  <c r="Z46" i="13"/>
  <c r="CG38" i="13"/>
  <c r="CU47" i="13"/>
  <c r="FM39" i="13"/>
  <c r="AE46" i="13"/>
  <c r="CL38" i="13"/>
  <c r="BT46" i="13"/>
  <c r="EI38" i="13"/>
  <c r="CL48" i="13"/>
  <c r="FD40" i="13"/>
  <c r="AX46" i="13"/>
  <c r="DK38" i="13"/>
  <c r="CF47" i="13"/>
  <c r="EW39" i="13"/>
  <c r="CS47" i="13"/>
  <c r="FK39" i="13"/>
  <c r="AB46" i="13"/>
  <c r="CI38" i="13"/>
  <c r="CP47" i="13"/>
  <c r="FH39" i="13"/>
  <c r="AH46" i="13"/>
  <c r="CO38" i="13"/>
  <c r="CW47" i="13"/>
  <c r="FO39" i="13"/>
  <c r="BE46" i="13"/>
  <c r="DR38" i="13"/>
  <c r="BO46" i="13"/>
  <c r="ED38" i="13"/>
  <c r="AT46" i="13"/>
  <c r="DG38" i="13"/>
  <c r="AK46" i="13"/>
  <c r="CR38" i="13"/>
  <c r="BG46" i="13"/>
  <c r="DU38" i="13"/>
  <c r="CV32" i="13"/>
  <c r="FN23" i="13"/>
  <c r="EZ40" i="13" s="1"/>
  <c r="BR32" i="13"/>
  <c r="EJ23" i="13"/>
  <c r="BN31" i="13"/>
  <c r="EF22" i="13"/>
  <c r="BI31" i="13"/>
  <c r="EA22" i="13"/>
  <c r="L30" i="13"/>
  <c r="L21" i="13"/>
  <c r="L38" i="13" s="1"/>
  <c r="DF32" i="13"/>
  <c r="FX23" i="13"/>
  <c r="Y47" i="13"/>
  <c r="CF39" i="13"/>
  <c r="FB22" i="13"/>
  <c r="CJ31" i="13"/>
  <c r="CQ47" i="13"/>
  <c r="FI39" i="13"/>
  <c r="AY46" i="13"/>
  <c r="DL38" i="13"/>
  <c r="BK46" i="13"/>
  <c r="DZ38" i="13"/>
  <c r="GC23" i="13"/>
  <c r="DK32" i="13"/>
  <c r="AQ31" i="13"/>
  <c r="DI22" i="13"/>
  <c r="CK32" i="13"/>
  <c r="FC23" i="13"/>
  <c r="EO40" i="13" s="1"/>
  <c r="AR31" i="13"/>
  <c r="DJ22" i="13"/>
  <c r="CX32" i="13"/>
  <c r="FP23" i="13"/>
  <c r="DD32" i="13"/>
  <c r="FV23" i="13"/>
  <c r="DO32" i="13"/>
  <c r="GG23" i="13"/>
  <c r="FS40" i="13" s="1"/>
  <c r="AE31" i="13"/>
  <c r="CW22" i="13"/>
  <c r="Q31" i="13"/>
  <c r="Q22" i="13"/>
  <c r="Q39" i="13" s="1"/>
  <c r="AI31" i="13"/>
  <c r="DA22" i="13"/>
  <c r="AZ46" i="13"/>
  <c r="DM38" i="13"/>
  <c r="CR47" i="13"/>
  <c r="FJ39" i="13"/>
  <c r="W46" i="13"/>
  <c r="CD38" i="13"/>
  <c r="AO46" i="13"/>
  <c r="CV38" i="13"/>
  <c r="AQ47" i="13"/>
  <c r="DD39" i="13"/>
  <c r="AA46" i="13"/>
  <c r="CH38" i="13"/>
  <c r="BX46" i="13"/>
  <c r="EM38" i="13"/>
  <c r="AF46" i="13"/>
  <c r="CM38" i="13"/>
  <c r="DN32" i="13"/>
  <c r="GF23" i="13"/>
  <c r="DA32" i="13"/>
  <c r="FS23" i="13"/>
  <c r="CB31" i="13"/>
  <c r="ET22" i="13"/>
  <c r="CY32" i="13"/>
  <c r="FQ23" i="13"/>
  <c r="GU23" i="13"/>
  <c r="GG40" i="13" s="1"/>
  <c r="EC32" i="13"/>
  <c r="AD31" i="13"/>
  <c r="CV22" i="13"/>
  <c r="BZ47" i="13"/>
  <c r="EP39" i="13"/>
  <c r="BP46" i="13"/>
  <c r="EE38" i="13"/>
  <c r="AV46" i="13"/>
  <c r="DI38" i="13"/>
  <c r="CI47" i="13"/>
  <c r="FA39" i="13"/>
  <c r="CD47" i="13"/>
  <c r="ET39" i="13"/>
  <c r="BU46" i="13"/>
  <c r="EJ38" i="13"/>
  <c r="AC46" i="13"/>
  <c r="CJ38" i="13"/>
  <c r="CY47" i="13"/>
  <c r="FQ39" i="13"/>
  <c r="CE47" i="13"/>
  <c r="EU39" i="13"/>
  <c r="AI46" i="13"/>
  <c r="CP38" i="13"/>
  <c r="AM47" i="13"/>
  <c r="CT39" i="13"/>
  <c r="CH47" i="13"/>
  <c r="EY39" i="13"/>
  <c r="BQ46" i="13"/>
  <c r="EF38" i="13"/>
  <c r="CZ47" i="13"/>
  <c r="FR39" i="13"/>
  <c r="CM47" i="13"/>
  <c r="FE39" i="13"/>
  <c r="BC46" i="13"/>
  <c r="DP38" i="13"/>
  <c r="D30" i="13"/>
  <c r="D21" i="13"/>
  <c r="N5" i="10"/>
  <c r="BD46" i="13"/>
  <c r="DQ38" i="13"/>
  <c r="CP32" i="13"/>
  <c r="FH23" i="13"/>
  <c r="N30" i="13"/>
  <c r="N21" i="13"/>
  <c r="N38" i="13" s="1"/>
  <c r="FW23" i="13"/>
  <c r="DE32" i="13"/>
  <c r="DX32" i="13"/>
  <c r="GP23" i="13"/>
  <c r="GB40" i="13" s="1"/>
  <c r="BJ31" i="13"/>
  <c r="EB22" i="13"/>
  <c r="AT31" i="13"/>
  <c r="DL22" i="13"/>
  <c r="CX39" i="13" s="1"/>
  <c r="FM23" i="13"/>
  <c r="CU32" i="13"/>
  <c r="CE31" i="13"/>
  <c r="EW22" i="13"/>
  <c r="BU31" i="13"/>
  <c r="EM22" i="13"/>
  <c r="DL32" i="13"/>
  <c r="GD23" i="13"/>
  <c r="BE31" i="13"/>
  <c r="DW22" i="13"/>
  <c r="DQ32" i="13"/>
  <c r="GI23" i="13"/>
  <c r="FU40" i="13" s="1"/>
  <c r="GK23" i="13"/>
  <c r="FW40" i="13" s="1"/>
  <c r="DS32" i="13"/>
  <c r="CS32" i="13"/>
  <c r="FK23" i="13"/>
  <c r="EB32" i="13"/>
  <c r="GT23" i="13"/>
  <c r="GF40" i="13" s="1"/>
  <c r="AH31" i="13"/>
  <c r="CZ22" i="13"/>
  <c r="BB31" i="13"/>
  <c r="DT22" i="13"/>
  <c r="CC31" i="13"/>
  <c r="EU22" i="13"/>
  <c r="CD31" i="13"/>
  <c r="EV22" i="13"/>
  <c r="C29" i="13"/>
  <c r="C20" i="13"/>
  <c r="CL32" i="13"/>
  <c r="FD23" i="13"/>
  <c r="EJ32" i="13"/>
  <c r="HB23" i="13"/>
  <c r="GN40" i="13" s="1"/>
  <c r="AM31" i="13"/>
  <c r="DE22" i="13"/>
  <c r="BK31" i="13"/>
  <c r="EC22" i="13"/>
  <c r="CN32" i="13"/>
  <c r="FF23" i="13"/>
  <c r="AG31" i="13"/>
  <c r="CY22" i="13"/>
  <c r="BL31" i="13"/>
  <c r="ED22" i="13"/>
  <c r="CT32" i="13"/>
  <c r="FL23" i="13"/>
  <c r="AB31" i="13"/>
  <c r="CS22" i="13"/>
  <c r="GM23" i="13"/>
  <c r="FY40" i="13" s="1"/>
  <c r="DU32" i="13"/>
  <c r="DZ32" i="13"/>
  <c r="GR23" i="13"/>
  <c r="GD40" i="13" s="1"/>
  <c r="GE23" i="13"/>
  <c r="DM32" i="13"/>
  <c r="CQ32" i="13"/>
  <c r="FI23" i="13"/>
  <c r="R31" i="13"/>
  <c r="R22" i="13"/>
  <c r="R39" i="13" s="1"/>
  <c r="BV31" i="13"/>
  <c r="EN22" i="13"/>
  <c r="D45" i="13"/>
  <c r="D37" i="13"/>
  <c r="BB46" i="13"/>
  <c r="DO38" i="13"/>
  <c r="CK47" i="13"/>
  <c r="FC39" i="13"/>
  <c r="AD46" i="13"/>
  <c r="CK38" i="13"/>
  <c r="CX47" i="13"/>
  <c r="FP39" i="13"/>
  <c r="CO47" i="13"/>
  <c r="FG39" i="13"/>
  <c r="AW46" i="13"/>
  <c r="DJ38" i="13"/>
  <c r="AR46" i="13"/>
  <c r="DE38" i="13"/>
  <c r="B45" i="13"/>
  <c r="B37" i="13"/>
  <c r="O30" i="13"/>
  <c r="O21" i="13"/>
  <c r="O38" i="13" s="1"/>
  <c r="BH47" i="13"/>
  <c r="DV39" i="13"/>
  <c r="BR46" i="13"/>
  <c r="EG38" i="13"/>
  <c r="AW32" i="13"/>
  <c r="DO23" i="13"/>
  <c r="DA40" i="13" s="1"/>
  <c r="AC31" i="13"/>
  <c r="CU22" i="13"/>
  <c r="P31" i="13"/>
  <c r="P22" i="13"/>
  <c r="P39" i="13" s="1"/>
  <c r="BT31" i="13"/>
  <c r="EL22" i="13"/>
  <c r="DX39" i="13" s="1"/>
  <c r="CR32" i="13"/>
  <c r="FJ23" i="13"/>
  <c r="EV40" i="13" s="1"/>
  <c r="BH31" i="13"/>
  <c r="DZ22" i="13"/>
  <c r="AZ32" i="13"/>
  <c r="DR23" i="13"/>
  <c r="CA31" i="13"/>
  <c r="ES22" i="13"/>
  <c r="AX32" i="13"/>
  <c r="DP23" i="13"/>
  <c r="DB40" i="13" s="1"/>
  <c r="DI32" i="13"/>
  <c r="GA23" i="13"/>
  <c r="EH32" i="13"/>
  <c r="GZ23" i="13"/>
  <c r="GL40" i="13" s="1"/>
  <c r="EF32" i="13"/>
  <c r="GX23" i="13"/>
  <c r="GJ40" i="13" s="1"/>
  <c r="BX31" i="13"/>
  <c r="EP22" i="13"/>
  <c r="BA31" i="13"/>
  <c r="DS22" i="13"/>
  <c r="T31" i="13"/>
  <c r="U22" i="13"/>
  <c r="FU23" i="13"/>
  <c r="DC32" i="13"/>
  <c r="DT32" i="13"/>
  <c r="GL23" i="13"/>
  <c r="FX40" i="13" s="1"/>
  <c r="DQ23" i="13"/>
  <c r="AY32" i="13"/>
  <c r="BG31" i="13"/>
  <c r="DY22" i="13"/>
  <c r="BC31" i="13"/>
  <c r="DU22" i="13"/>
  <c r="DG32" i="13"/>
  <c r="FY23" i="13"/>
  <c r="AN31" i="13"/>
  <c r="DF22" i="13"/>
  <c r="GO24" i="13"/>
  <c r="GA41" i="13" s="1"/>
  <c r="DW33" i="13"/>
  <c r="EG32" i="13"/>
  <c r="GY23" i="13"/>
  <c r="GK40" i="13" s="1"/>
  <c r="CI31" i="13"/>
  <c r="FA22" i="13"/>
  <c r="AS31" i="13"/>
  <c r="DK22" i="13"/>
  <c r="CW39" i="13" s="1"/>
  <c r="BW31" i="13"/>
  <c r="EO22" i="13"/>
  <c r="AU47" i="13"/>
  <c r="DH39" i="13"/>
  <c r="BS46" i="13"/>
  <c r="EH38" i="13"/>
  <c r="BW46" i="13"/>
  <c r="EL38" i="13"/>
  <c r="AP46" i="13"/>
  <c r="DC38" i="13"/>
  <c r="CJ47" i="13"/>
  <c r="FB39" i="13"/>
  <c r="H46" i="13"/>
  <c r="H38" i="13"/>
  <c r="I46" i="13"/>
  <c r="T38" i="13"/>
  <c r="BA46" i="13"/>
  <c r="DN38" i="13"/>
  <c r="BI47" i="13"/>
  <c r="DW39" i="13"/>
  <c r="CC47" i="13"/>
  <c r="ES39" i="13"/>
  <c r="CV47" i="13"/>
  <c r="FN39" i="13"/>
  <c r="AJ46" i="13"/>
  <c r="CQ38" i="13"/>
  <c r="BV46" i="13"/>
  <c r="EK38" i="13"/>
  <c r="CT47" i="13"/>
  <c r="FL39" i="13"/>
  <c r="BJ46" i="13"/>
  <c r="DY38" i="13"/>
  <c r="FE23" i="13"/>
  <c r="CM32" i="13"/>
  <c r="DB32" i="13"/>
  <c r="FT23" i="13"/>
  <c r="EI33" i="13"/>
  <c r="HA24" i="13"/>
  <c r="GM41" i="13" s="1"/>
  <c r="BZ31" i="13"/>
  <c r="ER22" i="13"/>
  <c r="AF31" i="13"/>
  <c r="CX22" i="13"/>
  <c r="BO31" i="13"/>
  <c r="EG22" i="13"/>
  <c r="DH23" i="13"/>
  <c r="AP32" i="13"/>
  <c r="AU31" i="13"/>
  <c r="DM22" i="13"/>
  <c r="CY39" i="13" s="1"/>
  <c r="AK31" i="13"/>
  <c r="DC22" i="13"/>
  <c r="AA31" i="13"/>
  <c r="CR22" i="13"/>
  <c r="FO23" i="13"/>
  <c r="CW32" i="13"/>
  <c r="M30" i="13"/>
  <c r="M21" i="13"/>
  <c r="M38" i="13" s="1"/>
  <c r="ED32" i="13"/>
  <c r="GV23" i="13"/>
  <c r="GH40" i="13" s="1"/>
  <c r="CH31" i="13"/>
  <c r="EZ22" i="13"/>
  <c r="BM31" i="13"/>
  <c r="EE22" i="13"/>
  <c r="DR32" i="13"/>
  <c r="GJ23" i="13"/>
  <c r="FV40" i="13" s="1"/>
  <c r="I30" i="13"/>
  <c r="I21" i="13"/>
  <c r="I38" i="13" s="1"/>
  <c r="BD32" i="13"/>
  <c r="DV23" i="13"/>
  <c r="DY32" i="13"/>
  <c r="GQ23" i="13"/>
  <c r="GC40" i="13" s="1"/>
  <c r="S31" i="13"/>
  <c r="S22" i="13"/>
  <c r="S39" i="13" s="1"/>
  <c r="CG31" i="13"/>
  <c r="EY22" i="13"/>
  <c r="J31" i="13"/>
  <c r="J22" i="13"/>
  <c r="J39" i="13" s="1"/>
  <c r="AJ31" i="13"/>
  <c r="DB22" i="13"/>
  <c r="DJ32" i="13"/>
  <c r="GB23" i="13"/>
  <c r="AO32" i="13"/>
  <c r="DG23" i="13"/>
  <c r="DH32" i="13"/>
  <c r="FZ23" i="13"/>
  <c r="BS32" i="13"/>
  <c r="EK23" i="13"/>
  <c r="FG23" i="13"/>
  <c r="CO32" i="13"/>
  <c r="BP31" i="13"/>
  <c r="EH22" i="13"/>
  <c r="DT39" i="13" s="1"/>
  <c r="CF31" i="13"/>
  <c r="EX22" i="13"/>
  <c r="BF46" i="13"/>
  <c r="DS38" i="13"/>
  <c r="AQ46" i="13"/>
  <c r="DD38" i="13"/>
  <c r="AP47" i="13"/>
  <c r="DC39" i="13"/>
  <c r="BN46" i="13"/>
  <c r="EC38" i="13"/>
  <c r="BL46" i="13"/>
  <c r="EA38" i="13"/>
  <c r="CG47" i="13"/>
  <c r="EX39" i="13"/>
  <c r="CB47" i="13"/>
  <c r="ER39" i="13"/>
  <c r="AL47" i="13"/>
  <c r="CS39" i="13"/>
  <c r="BM46" i="13"/>
  <c r="EB38" i="13"/>
  <c r="AS46" i="13"/>
  <c r="DF38" i="13"/>
  <c r="B30" i="13"/>
  <c r="B21" i="13"/>
  <c r="K47" i="13"/>
  <c r="AA39" i="13"/>
  <c r="Q47" i="13"/>
  <c r="BX39" i="13"/>
  <c r="V47" i="13"/>
  <c r="CC39" i="13"/>
  <c r="T47" i="13"/>
  <c r="CA39" i="13"/>
  <c r="R47" i="13"/>
  <c r="BY39" i="13"/>
  <c r="L47" i="13"/>
  <c r="AB39" i="13"/>
  <c r="U47" i="13"/>
  <c r="CB39" i="13"/>
  <c r="P47" i="13"/>
  <c r="BW39" i="13"/>
  <c r="O47" i="13"/>
  <c r="BV39" i="13"/>
  <c r="W31" i="13"/>
  <c r="AS22" i="13"/>
  <c r="AP39" i="13" s="1"/>
  <c r="M47" i="13"/>
  <c r="AU39" i="13"/>
  <c r="N47" i="13"/>
  <c r="AV39" i="13"/>
  <c r="V31" i="13"/>
  <c r="Y22" i="13"/>
  <c r="V39" i="13" s="1"/>
  <c r="AV31" i="13"/>
  <c r="DN22" i="13"/>
  <c r="CZ39" i="13" s="1"/>
  <c r="N15" i="10"/>
  <c r="P171" i="10"/>
  <c r="P211" i="10"/>
  <c r="O132" i="10"/>
  <c r="O91" i="10"/>
  <c r="CL23" i="13" s="1"/>
  <c r="P191" i="10"/>
  <c r="O104" i="10"/>
  <c r="P169" i="10"/>
  <c r="O98" i="10"/>
  <c r="P197" i="10"/>
  <c r="P188" i="10"/>
  <c r="O129" i="10"/>
  <c r="N13" i="10"/>
  <c r="N10" i="10"/>
  <c r="N16" i="10"/>
  <c r="P162" i="10"/>
  <c r="P174" i="10"/>
  <c r="P177" i="10"/>
  <c r="P204" i="10"/>
  <c r="O101" i="10"/>
  <c r="O149" i="10"/>
  <c r="O29" i="10"/>
  <c r="AB23" i="13" s="1"/>
  <c r="Y40" i="13" s="1"/>
  <c r="O103" i="10"/>
  <c r="O31" i="10"/>
  <c r="AD23" i="13" s="1"/>
  <c r="O138" i="10"/>
  <c r="O117" i="10"/>
  <c r="P113" i="10"/>
  <c r="P170" i="10"/>
  <c r="O118" i="10"/>
  <c r="O154" i="10"/>
  <c r="O108" i="10"/>
  <c r="O144" i="10"/>
  <c r="O57" i="10"/>
  <c r="BD23" i="13" s="1"/>
  <c r="BA40" i="13" s="1"/>
  <c r="P187" i="10"/>
  <c r="O97" i="10"/>
  <c r="O128" i="10"/>
  <c r="P172" i="10"/>
  <c r="P192" i="10"/>
  <c r="P165" i="10"/>
  <c r="P194" i="10"/>
  <c r="O37" i="10"/>
  <c r="AJ23" i="13" s="1"/>
  <c r="AG40" i="13" s="1"/>
  <c r="P168" i="10"/>
  <c r="P189" i="10"/>
  <c r="P203" i="10"/>
  <c r="P176" i="10"/>
  <c r="O105" i="10"/>
  <c r="O35" i="10"/>
  <c r="AH23" i="13" s="1"/>
  <c r="AE40" i="13" s="1"/>
  <c r="O125" i="10"/>
  <c r="O46" i="10"/>
  <c r="O152" i="10"/>
  <c r="O45" i="10"/>
  <c r="AR23" i="13" s="1"/>
  <c r="AO40" i="13" s="1"/>
  <c r="O153" i="10"/>
  <c r="O109" i="10"/>
  <c r="O119" i="10"/>
  <c r="O19" i="10"/>
  <c r="O21" i="10"/>
  <c r="T23" i="13" s="1"/>
  <c r="O94" i="10"/>
  <c r="CO23" i="13" s="1"/>
  <c r="O3" i="10"/>
  <c r="O145" i="10"/>
  <c r="P141" i="10"/>
  <c r="O110" i="10"/>
  <c r="O33" i="10"/>
  <c r="AF23" i="13" s="1"/>
  <c r="AC40" i="13" s="1"/>
  <c r="O96" i="10"/>
  <c r="CQ23" i="13" s="1"/>
  <c r="O71" i="10"/>
  <c r="BR23" i="13" s="1"/>
  <c r="BM40" i="13" s="1"/>
  <c r="O12" i="10"/>
  <c r="P206" i="10"/>
  <c r="P196" i="10"/>
  <c r="P202" i="10"/>
  <c r="P166" i="10"/>
  <c r="P120" i="10"/>
  <c r="P181" i="10"/>
  <c r="P122" i="10"/>
  <c r="O130" i="10"/>
  <c r="O126" i="10"/>
  <c r="O25" i="10"/>
  <c r="X23" i="13" s="1"/>
  <c r="U40" i="13" s="1"/>
  <c r="O92" i="10"/>
  <c r="CM23" i="13" s="1"/>
  <c r="P205" i="10"/>
  <c r="O157" i="10"/>
  <c r="O136" i="10"/>
  <c r="P193" i="10"/>
  <c r="O28" i="10"/>
  <c r="AA23" i="13" s="1"/>
  <c r="X40" i="13" s="1"/>
  <c r="P182" i="10"/>
  <c r="O111" i="10"/>
  <c r="P209" i="10"/>
  <c r="P207" i="10"/>
  <c r="O147" i="10"/>
  <c r="O124" i="10"/>
  <c r="O22" i="10"/>
  <c r="O146" i="10"/>
  <c r="P161" i="10"/>
  <c r="O137" i="10"/>
  <c r="O134" i="10"/>
  <c r="O140" i="10"/>
  <c r="P163" i="10"/>
  <c r="O135" i="10"/>
  <c r="O148" i="10"/>
  <c r="P201" i="10"/>
  <c r="O9" i="10"/>
  <c r="P195" i="10"/>
  <c r="O100" i="10"/>
  <c r="O17" i="10"/>
  <c r="O99" i="10"/>
  <c r="CT23" i="13" s="1"/>
  <c r="O143" i="10"/>
  <c r="P167" i="10"/>
  <c r="O131" i="10"/>
  <c r="O159" i="10"/>
  <c r="P123" i="10"/>
  <c r="O150" i="10"/>
  <c r="P121" i="10"/>
  <c r="P184" i="10"/>
  <c r="P208" i="10"/>
  <c r="O158" i="10"/>
  <c r="O116" i="10"/>
  <c r="O89" i="10"/>
  <c r="CJ23" i="13" s="1"/>
  <c r="P178" i="10"/>
  <c r="N14" i="10"/>
  <c r="P180" i="10"/>
  <c r="P127" i="10"/>
  <c r="P199" i="10"/>
  <c r="P200" i="10"/>
  <c r="O151" i="10"/>
  <c r="O34" i="10"/>
  <c r="AG23" i="13" s="1"/>
  <c r="AD40" i="13" s="1"/>
  <c r="O133" i="10"/>
  <c r="O20" i="10"/>
  <c r="O93" i="10"/>
  <c r="CN23" i="13" s="1"/>
  <c r="O156" i="10"/>
  <c r="O38" i="10"/>
  <c r="AK23" i="13" s="1"/>
  <c r="AH40" i="13" s="1"/>
  <c r="P186" i="10"/>
  <c r="O11" i="10"/>
  <c r="O114" i="10"/>
  <c r="O32" i="10"/>
  <c r="AE23" i="13" s="1"/>
  <c r="O36" i="10"/>
  <c r="AI23" i="13" s="1"/>
  <c r="AF40" i="13" s="1"/>
  <c r="O107" i="10"/>
  <c r="P160" i="10"/>
  <c r="P185" i="10"/>
  <c r="O115" i="10"/>
  <c r="P112" i="10"/>
  <c r="P183" i="10"/>
  <c r="P173" i="10"/>
  <c r="P179" i="10"/>
  <c r="P142" i="10"/>
  <c r="P190" i="10"/>
  <c r="P164" i="10"/>
  <c r="O102" i="10"/>
  <c r="O139" i="10"/>
  <c r="O18" i="10"/>
  <c r="O155" i="10"/>
  <c r="O106" i="10"/>
  <c r="O95" i="10"/>
  <c r="CP23" i="13" s="1"/>
  <c r="O26" i="10"/>
  <c r="O90" i="10"/>
  <c r="CK23" i="13" s="1"/>
  <c r="O58" i="10"/>
  <c r="BE23" i="13" s="1"/>
  <c r="BB40" i="13" s="1"/>
  <c r="O56" i="10"/>
  <c r="BC23" i="13" s="1"/>
  <c r="AZ40" i="13" s="1"/>
  <c r="O55" i="10"/>
  <c r="BB23" i="13" s="1"/>
  <c r="AY40" i="13" s="1"/>
  <c r="O53" i="10"/>
  <c r="AZ23" i="13" s="1"/>
  <c r="AW40" i="13" s="1"/>
  <c r="O52" i="10"/>
  <c r="AY23" i="13" s="1"/>
  <c r="O51" i="10"/>
  <c r="AX23" i="13" s="1"/>
  <c r="O49" i="10"/>
  <c r="AV23" i="13" s="1"/>
  <c r="AS40" i="13" s="1"/>
  <c r="O48" i="10"/>
  <c r="AU23" i="13" s="1"/>
  <c r="AR40" i="13" s="1"/>
  <c r="O54" i="10"/>
  <c r="BA23" i="13" s="1"/>
  <c r="AX40" i="13" s="1"/>
  <c r="O30" i="10"/>
  <c r="AC23" i="13" s="1"/>
  <c r="Z40" i="13" s="1"/>
  <c r="O50" i="10"/>
  <c r="AW23" i="13" s="1"/>
  <c r="AT40" i="13" s="1"/>
  <c r="O74" i="10"/>
  <c r="BU23" i="13" s="1"/>
  <c r="BN40" i="13" s="1"/>
  <c r="O75" i="10"/>
  <c r="BV23" i="13" s="1"/>
  <c r="BO40" i="13" s="1"/>
  <c r="O81" i="10"/>
  <c r="CB23" i="13" s="1"/>
  <c r="BU40" i="13" s="1"/>
  <c r="O72" i="10"/>
  <c r="BS23" i="13" s="1"/>
  <c r="O70" i="10"/>
  <c r="BQ23" i="13" s="1"/>
  <c r="BL40" i="13" s="1"/>
  <c r="O66" i="10"/>
  <c r="BM23" i="13" s="1"/>
  <c r="BI40" i="13" s="1"/>
  <c r="O68" i="10"/>
  <c r="BO23" i="13" s="1"/>
  <c r="O67" i="10"/>
  <c r="BN23" i="13" s="1"/>
  <c r="BJ40" i="13" s="1"/>
  <c r="O76" i="10"/>
  <c r="BW23" i="13" s="1"/>
  <c r="BP40" i="13" s="1"/>
  <c r="O77" i="10"/>
  <c r="BX23" i="13" s="1"/>
  <c r="BQ40" i="13" s="1"/>
  <c r="O69" i="10"/>
  <c r="BP23" i="13" s="1"/>
  <c r="BK40" i="13" s="1"/>
  <c r="O83" i="10"/>
  <c r="CD23" i="13" s="1"/>
  <c r="O84" i="10"/>
  <c r="CE23" i="13" s="1"/>
  <c r="O87" i="10"/>
  <c r="CH23" i="13" s="1"/>
  <c r="O88" i="10"/>
  <c r="CI23" i="13" s="1"/>
  <c r="O86" i="10"/>
  <c r="CG23" i="13" s="1"/>
  <c r="O85" i="10"/>
  <c r="CF23" i="13" s="1"/>
  <c r="O82" i="10"/>
  <c r="CC23" i="13" s="1"/>
  <c r="M4" i="10"/>
  <c r="H47" i="13" l="1"/>
  <c r="H39" i="13"/>
  <c r="AI47" i="13"/>
  <c r="CP39" i="13"/>
  <c r="DS33" i="13"/>
  <c r="GK24" i="13"/>
  <c r="FW41" i="13" s="1"/>
  <c r="BU32" i="13"/>
  <c r="EM23" i="13"/>
  <c r="CM33" i="13"/>
  <c r="FE24" i="13"/>
  <c r="CT33" i="13"/>
  <c r="FL24" i="13"/>
  <c r="CV48" i="13"/>
  <c r="FN40" i="13"/>
  <c r="BO47" i="13"/>
  <c r="ED39" i="13"/>
  <c r="AK47" i="13"/>
  <c r="CR39" i="13"/>
  <c r="AR47" i="13"/>
  <c r="DE39" i="13"/>
  <c r="CU48" i="13"/>
  <c r="FM40" i="13"/>
  <c r="AY47" i="13"/>
  <c r="DL39" i="13"/>
  <c r="Z47" i="13"/>
  <c r="CG39" i="13"/>
  <c r="CE48" i="13"/>
  <c r="EU40" i="13"/>
  <c r="X47" i="13"/>
  <c r="CE39" i="13"/>
  <c r="CB48" i="13"/>
  <c r="ER40" i="13"/>
  <c r="BZ48" i="13"/>
  <c r="EP40" i="13"/>
  <c r="AS47" i="13"/>
  <c r="DF39" i="13"/>
  <c r="BJ47" i="13"/>
  <c r="DY39" i="13"/>
  <c r="BA47" i="13"/>
  <c r="DN39" i="13"/>
  <c r="CD48" i="13"/>
  <c r="ET40" i="13"/>
  <c r="EG23" i="13"/>
  <c r="BO32" i="13"/>
  <c r="FQ24" i="13"/>
  <c r="CY33" i="13"/>
  <c r="CS23" i="13"/>
  <c r="AB32" i="13"/>
  <c r="N31" i="13"/>
  <c r="N22" i="13"/>
  <c r="N39" i="13" s="1"/>
  <c r="DS23" i="13"/>
  <c r="BA32" i="13"/>
  <c r="R32" i="13"/>
  <c r="R23" i="13"/>
  <c r="R40" i="13" s="1"/>
  <c r="AF32" i="13"/>
  <c r="CX23" i="13"/>
  <c r="O31" i="13"/>
  <c r="O22" i="13"/>
  <c r="O39" i="13" s="1"/>
  <c r="AG32" i="13"/>
  <c r="CY23" i="13"/>
  <c r="CC48" i="13"/>
  <c r="ES40" i="13"/>
  <c r="AP48" i="13"/>
  <c r="DC40" i="13"/>
  <c r="CZ48" i="13"/>
  <c r="FR40" i="13"/>
  <c r="CR48" i="13"/>
  <c r="FJ40" i="13"/>
  <c r="BH48" i="13"/>
  <c r="DV40" i="13"/>
  <c r="AW47" i="13"/>
  <c r="DJ39" i="13"/>
  <c r="DY23" i="13"/>
  <c r="BG32" i="13"/>
  <c r="K32" i="13"/>
  <c r="K23" i="13"/>
  <c r="K40" i="13" s="1"/>
  <c r="CA48" i="13"/>
  <c r="EQ40" i="13"/>
  <c r="AA47" i="13"/>
  <c r="CH39" i="13"/>
  <c r="CM48" i="13"/>
  <c r="FE40" i="13"/>
  <c r="DY33" i="13"/>
  <c r="GQ24" i="13"/>
  <c r="GC41" i="13" s="1"/>
  <c r="EQ23" i="13"/>
  <c r="BY32" i="13"/>
  <c r="AY33" i="13"/>
  <c r="DQ24" i="13"/>
  <c r="BB32" i="13"/>
  <c r="DT23" i="13"/>
  <c r="EG33" i="13"/>
  <c r="GY24" i="13"/>
  <c r="GK41" i="13" s="1"/>
  <c r="DF33" i="13"/>
  <c r="FX24" i="13"/>
  <c r="I31" i="13"/>
  <c r="I22" i="13"/>
  <c r="I39" i="13" s="1"/>
  <c r="DP33" i="13"/>
  <c r="GH24" i="13"/>
  <c r="FT41" i="13" s="1"/>
  <c r="BX47" i="13"/>
  <c r="EM39" i="13"/>
  <c r="CS48" i="13"/>
  <c r="FK40" i="13"/>
  <c r="CG48" i="13"/>
  <c r="EX40" i="13"/>
  <c r="BB47" i="13"/>
  <c r="DO39" i="13"/>
  <c r="C45" i="13"/>
  <c r="C37" i="13"/>
  <c r="AE47" i="13"/>
  <c r="CL39" i="13"/>
  <c r="BT47" i="13"/>
  <c r="EI39" i="13"/>
  <c r="AE32" i="13"/>
  <c r="CW23" i="13"/>
  <c r="DJ23" i="13"/>
  <c r="AR32" i="13"/>
  <c r="DK33" i="13"/>
  <c r="GC24" i="13"/>
  <c r="CI32" i="13"/>
  <c r="FA23" i="13"/>
  <c r="CR33" i="13"/>
  <c r="FJ24" i="13"/>
  <c r="EV41" i="13" s="1"/>
  <c r="T32" i="13"/>
  <c r="U23" i="13"/>
  <c r="DR33" i="13"/>
  <c r="GJ24" i="13"/>
  <c r="FV41" i="13" s="1"/>
  <c r="CP33" i="13"/>
  <c r="FH24" i="13"/>
  <c r="AK32" i="13"/>
  <c r="DC23" i="13"/>
  <c r="CZ23" i="13"/>
  <c r="AH32" i="13"/>
  <c r="DQ33" i="13"/>
  <c r="GI24" i="13"/>
  <c r="FU41" i="13" s="1"/>
  <c r="EW23" i="13"/>
  <c r="CE32" i="13"/>
  <c r="BD47" i="13"/>
  <c r="DQ39" i="13"/>
  <c r="BM47" i="13"/>
  <c r="EB39" i="13"/>
  <c r="C30" i="13"/>
  <c r="C21" i="13"/>
  <c r="EK24" i="13"/>
  <c r="BS33" i="13"/>
  <c r="DB23" i="13"/>
  <c r="AJ32" i="13"/>
  <c r="DE33" i="13"/>
  <c r="FW24" i="13"/>
  <c r="AX33" i="13"/>
  <c r="DP24" i="13"/>
  <c r="DB41" i="13" s="1"/>
  <c r="P32" i="13"/>
  <c r="P23" i="13"/>
  <c r="P40" i="13" s="1"/>
  <c r="EI23" i="13"/>
  <c r="BQ32" i="13"/>
  <c r="EF33" i="13"/>
  <c r="GX24" i="13"/>
  <c r="GJ41" i="13" s="1"/>
  <c r="ED33" i="13"/>
  <c r="GV24" i="13"/>
  <c r="GH41" i="13" s="1"/>
  <c r="CQ33" i="13"/>
  <c r="FI24" i="13"/>
  <c r="AM32" i="13"/>
  <c r="DE23" i="13"/>
  <c r="AL32" i="13"/>
  <c r="DD23" i="13"/>
  <c r="DA33" i="13"/>
  <c r="FS24" i="13"/>
  <c r="CW33" i="13"/>
  <c r="FO24" i="13"/>
  <c r="AU32" i="13"/>
  <c r="DM23" i="13"/>
  <c r="CY40" i="13" s="1"/>
  <c r="BZ32" i="13"/>
  <c r="ER23" i="13"/>
  <c r="L31" i="13"/>
  <c r="L22" i="13"/>
  <c r="L39" i="13" s="1"/>
  <c r="CI48" i="13"/>
  <c r="FA40" i="13"/>
  <c r="AM48" i="13"/>
  <c r="CT40" i="13"/>
  <c r="CY48" i="13"/>
  <c r="FQ40" i="13"/>
  <c r="CK48" i="13"/>
  <c r="FC40" i="13"/>
  <c r="AF47" i="13"/>
  <c r="CM39" i="13"/>
  <c r="CP48" i="13"/>
  <c r="FH40" i="13"/>
  <c r="AN47" i="13"/>
  <c r="CU39" i="13"/>
  <c r="CL49" i="13"/>
  <c r="FD41" i="13"/>
  <c r="BN47" i="13"/>
  <c r="EC39" i="13"/>
  <c r="BG47" i="13"/>
  <c r="DU39" i="13"/>
  <c r="CO33" i="13"/>
  <c r="FG24" i="13"/>
  <c r="DX33" i="13"/>
  <c r="GP24" i="13"/>
  <c r="GB41" i="13" s="1"/>
  <c r="BT32" i="13"/>
  <c r="EL23" i="13"/>
  <c r="DX40" i="13" s="1"/>
  <c r="BM32" i="13"/>
  <c r="EE23" i="13"/>
  <c r="CK33" i="13"/>
  <c r="FC24" i="13"/>
  <c r="EO41" i="13" s="1"/>
  <c r="Y48" i="13"/>
  <c r="CF40" i="13"/>
  <c r="CH32" i="13"/>
  <c r="EZ23" i="13"/>
  <c r="AI32" i="13"/>
  <c r="DA23" i="13"/>
  <c r="DD33" i="13"/>
  <c r="FV24" i="13"/>
  <c r="BU47" i="13"/>
  <c r="EJ39" i="13"/>
  <c r="CT48" i="13"/>
  <c r="FL40" i="13"/>
  <c r="AU48" i="13"/>
  <c r="DH40" i="13"/>
  <c r="BW47" i="13"/>
  <c r="EL39" i="13"/>
  <c r="W47" i="13"/>
  <c r="CD39" i="13"/>
  <c r="BF47" i="13"/>
  <c r="DS39" i="13"/>
  <c r="CN48" i="13"/>
  <c r="FF40" i="13"/>
  <c r="AT47" i="13"/>
  <c r="DG39" i="13"/>
  <c r="BP47" i="13"/>
  <c r="EE39" i="13"/>
  <c r="BK47" i="13"/>
  <c r="DZ39" i="13"/>
  <c r="BC47" i="13"/>
  <c r="DP39" i="13"/>
  <c r="AJ47" i="13"/>
  <c r="CQ39" i="13"/>
  <c r="BS47" i="13"/>
  <c r="EH39" i="13"/>
  <c r="AV47" i="13"/>
  <c r="DI39" i="13"/>
  <c r="D22" i="13"/>
  <c r="D31" i="13"/>
  <c r="O5" i="10"/>
  <c r="BP32" i="13"/>
  <c r="EH23" i="13"/>
  <c r="DT40" i="13" s="1"/>
  <c r="AO33" i="13"/>
  <c r="DG24" i="13"/>
  <c r="J32" i="13"/>
  <c r="J23" i="13"/>
  <c r="J40" i="13" s="1"/>
  <c r="CB32" i="13"/>
  <c r="ET23" i="13"/>
  <c r="AS32" i="13"/>
  <c r="DK23" i="13"/>
  <c r="CW40" i="13" s="1"/>
  <c r="BH32" i="13"/>
  <c r="DZ23" i="13"/>
  <c r="DZ33" i="13"/>
  <c r="GR24" i="13"/>
  <c r="GD41" i="13" s="1"/>
  <c r="EO23" i="13"/>
  <c r="BW32" i="13"/>
  <c r="AB47" i="13"/>
  <c r="CI39" i="13"/>
  <c r="AO47" i="13"/>
  <c r="CV39" i="13"/>
  <c r="BE47" i="13"/>
  <c r="DR39" i="13"/>
  <c r="DJ33" i="13"/>
  <c r="GB24" i="13"/>
  <c r="BL32" i="13"/>
  <c r="ED23" i="13"/>
  <c r="GG24" i="13"/>
  <c r="FS41" i="13" s="1"/>
  <c r="DO33" i="13"/>
  <c r="EY23" i="13"/>
  <c r="CG32" i="13"/>
  <c r="BD33" i="13"/>
  <c r="DV24" i="13"/>
  <c r="DI33" i="13"/>
  <c r="GA24" i="13"/>
  <c r="CN33" i="13"/>
  <c r="FF24" i="13"/>
  <c r="BX32" i="13"/>
  <c r="EP23" i="13"/>
  <c r="AW33" i="13"/>
  <c r="DO24" i="13"/>
  <c r="DA41" i="13" s="1"/>
  <c r="BI48" i="13"/>
  <c r="DW40" i="13"/>
  <c r="AG47" i="13"/>
  <c r="CN39" i="13"/>
  <c r="S23" i="13"/>
  <c r="S40" i="13" s="1"/>
  <c r="S32" i="13"/>
  <c r="M31" i="13"/>
  <c r="M22" i="13"/>
  <c r="M39" i="13" s="1"/>
  <c r="CA32" i="13"/>
  <c r="ES23" i="13"/>
  <c r="AC32" i="13"/>
  <c r="CU23" i="13"/>
  <c r="BK32" i="13"/>
  <c r="EC23" i="13"/>
  <c r="EH33" i="13"/>
  <c r="GZ24" i="13"/>
  <c r="GL41" i="13" s="1"/>
  <c r="EA33" i="13"/>
  <c r="GS24" i="13"/>
  <c r="GE41" i="13" s="1"/>
  <c r="BR33" i="13"/>
  <c r="EJ24" i="13"/>
  <c r="CD32" i="13"/>
  <c r="EV23" i="13"/>
  <c r="EB33" i="13"/>
  <c r="GT24" i="13"/>
  <c r="GF41" i="13" s="1"/>
  <c r="BE32" i="13"/>
  <c r="DW23" i="13"/>
  <c r="CU33" i="13"/>
  <c r="FM24" i="13"/>
  <c r="AD32" i="13"/>
  <c r="CV23" i="13"/>
  <c r="BF32" i="13"/>
  <c r="DX23" i="13"/>
  <c r="EA23" i="13"/>
  <c r="BI32" i="13"/>
  <c r="CF32" i="13"/>
  <c r="EX23" i="13"/>
  <c r="CX33" i="13"/>
  <c r="FP24" i="13"/>
  <c r="BJ32" i="13"/>
  <c r="EB23" i="13"/>
  <c r="DC33" i="13"/>
  <c r="FU24" i="13"/>
  <c r="AZ33" i="13"/>
  <c r="DR24" i="13"/>
  <c r="DT33" i="13"/>
  <c r="GL24" i="13"/>
  <c r="FX41" i="13" s="1"/>
  <c r="BN32" i="13"/>
  <c r="EF23" i="13"/>
  <c r="AN32" i="13"/>
  <c r="DF23" i="13"/>
  <c r="DU33" i="13"/>
  <c r="GM24" i="13"/>
  <c r="FY41" i="13" s="1"/>
  <c r="BV32" i="13"/>
  <c r="EN23" i="13"/>
  <c r="DN33" i="13"/>
  <c r="GF24" i="13"/>
  <c r="AA32" i="13"/>
  <c r="CR23" i="13"/>
  <c r="AP33" i="13"/>
  <c r="DH24" i="13"/>
  <c r="EC33" i="13"/>
  <c r="GU24" i="13"/>
  <c r="GG41" i="13" s="1"/>
  <c r="DM33" i="13"/>
  <c r="GE24" i="13"/>
  <c r="HB24" i="13"/>
  <c r="GN41" i="13" s="1"/>
  <c r="EJ33" i="13"/>
  <c r="CO48" i="13"/>
  <c r="FG40" i="13"/>
  <c r="CH48" i="13"/>
  <c r="EY40" i="13"/>
  <c r="CQ48" i="13"/>
  <c r="FI40" i="13"/>
  <c r="D46" i="13"/>
  <c r="D38" i="13"/>
  <c r="BQ47" i="13"/>
  <c r="EF39" i="13"/>
  <c r="CJ48" i="13"/>
  <c r="FB40" i="13"/>
  <c r="AZ47" i="13"/>
  <c r="DM39" i="13"/>
  <c r="B47" i="13"/>
  <c r="B39" i="13"/>
  <c r="Q32" i="13"/>
  <c r="Q23" i="13"/>
  <c r="Q40" i="13" s="1"/>
  <c r="DH33" i="13"/>
  <c r="FZ24" i="13"/>
  <c r="AQ32" i="13"/>
  <c r="DI23" i="13"/>
  <c r="CJ32" i="13"/>
  <c r="FB23" i="13"/>
  <c r="H32" i="13"/>
  <c r="H23" i="13"/>
  <c r="CL33" i="13"/>
  <c r="FD24" i="13"/>
  <c r="DG33" i="13"/>
  <c r="FY24" i="13"/>
  <c r="BC32" i="13"/>
  <c r="DU23" i="13"/>
  <c r="EE33" i="13"/>
  <c r="GW24" i="13"/>
  <c r="GI41" i="13" s="1"/>
  <c r="B32" i="13"/>
  <c r="B23" i="13"/>
  <c r="CC32" i="13"/>
  <c r="EU23" i="13"/>
  <c r="CS33" i="13"/>
  <c r="FK24" i="13"/>
  <c r="DL33" i="13"/>
  <c r="GD24" i="13"/>
  <c r="AT32" i="13"/>
  <c r="DL23" i="13"/>
  <c r="CX40" i="13" s="1"/>
  <c r="DB33" i="13"/>
  <c r="FT24" i="13"/>
  <c r="DV33" i="13"/>
  <c r="GN24" i="13"/>
  <c r="FZ41" i="13" s="1"/>
  <c r="CV33" i="13"/>
  <c r="FN24" i="13"/>
  <c r="EZ41" i="13" s="1"/>
  <c r="B46" i="13"/>
  <c r="B38" i="13"/>
  <c r="AL48" i="13"/>
  <c r="CS40" i="13"/>
  <c r="BV47" i="13"/>
  <c r="EK39" i="13"/>
  <c r="AH47" i="13"/>
  <c r="CO39" i="13"/>
  <c r="AC47" i="13"/>
  <c r="CJ39" i="13"/>
  <c r="BL47" i="13"/>
  <c r="EA39" i="13"/>
  <c r="AX47" i="13"/>
  <c r="DK39" i="13"/>
  <c r="I47" i="13"/>
  <c r="T39" i="13"/>
  <c r="AQ48" i="13"/>
  <c r="DD40" i="13"/>
  <c r="AD47" i="13"/>
  <c r="CK39" i="13"/>
  <c r="BR47" i="13"/>
  <c r="EG39" i="13"/>
  <c r="CF48" i="13"/>
  <c r="EW40" i="13"/>
  <c r="CX48" i="13"/>
  <c r="FP40" i="13"/>
  <c r="CW48" i="13"/>
  <c r="FO40" i="13"/>
  <c r="BY47" i="13"/>
  <c r="EN39" i="13"/>
  <c r="O48" i="13"/>
  <c r="BV40" i="13"/>
  <c r="T48" i="13"/>
  <c r="CA40" i="13"/>
  <c r="AS23" i="13"/>
  <c r="AP40" i="13" s="1"/>
  <c r="W32" i="13"/>
  <c r="K48" i="13"/>
  <c r="AA40" i="13"/>
  <c r="V48" i="13"/>
  <c r="CC40" i="13"/>
  <c r="V32" i="13"/>
  <c r="Y23" i="13"/>
  <c r="V40" i="13" s="1"/>
  <c r="M48" i="13"/>
  <c r="AU40" i="13"/>
  <c r="U48" i="13"/>
  <c r="CB40" i="13"/>
  <c r="Q48" i="13"/>
  <c r="BX40" i="13"/>
  <c r="P48" i="13"/>
  <c r="BW40" i="13"/>
  <c r="N48" i="13"/>
  <c r="AV40" i="13"/>
  <c r="R48" i="13"/>
  <c r="BY40" i="13"/>
  <c r="L48" i="13"/>
  <c r="AB40" i="13"/>
  <c r="DN23" i="13"/>
  <c r="CZ40" i="13" s="1"/>
  <c r="AV32" i="13"/>
  <c r="P124" i="10"/>
  <c r="P106" i="10"/>
  <c r="P102" i="10"/>
  <c r="P115" i="10"/>
  <c r="P36" i="10"/>
  <c r="AI24" i="13" s="1"/>
  <c r="AF41" i="13" s="1"/>
  <c r="P20" i="10"/>
  <c r="O14" i="10"/>
  <c r="P158" i="10"/>
  <c r="P150" i="10"/>
  <c r="P100" i="10"/>
  <c r="P148" i="10"/>
  <c r="P134" i="10"/>
  <c r="P22" i="10"/>
  <c r="P92" i="10"/>
  <c r="CM24" i="13" s="1"/>
  <c r="P71" i="10"/>
  <c r="BR24" i="13" s="1"/>
  <c r="BM41" i="13" s="1"/>
  <c r="P21" i="10"/>
  <c r="T24" i="13" s="1"/>
  <c r="P153" i="10"/>
  <c r="P125" i="10"/>
  <c r="P128" i="10"/>
  <c r="P144" i="10"/>
  <c r="P31" i="10"/>
  <c r="AD24" i="13" s="1"/>
  <c r="P101" i="10"/>
  <c r="P129" i="10"/>
  <c r="P132" i="10"/>
  <c r="P133" i="10"/>
  <c r="P19" i="10"/>
  <c r="P105" i="10"/>
  <c r="P154" i="10"/>
  <c r="P117" i="10"/>
  <c r="P29" i="10"/>
  <c r="AB24" i="13" s="1"/>
  <c r="Y41" i="13" s="1"/>
  <c r="O10" i="10"/>
  <c r="P90" i="10"/>
  <c r="CK24" i="13" s="1"/>
  <c r="P155" i="10"/>
  <c r="P32" i="10"/>
  <c r="AE24" i="13" s="1"/>
  <c r="P137" i="10"/>
  <c r="P136" i="10"/>
  <c r="P145" i="10"/>
  <c r="P45" i="10"/>
  <c r="AR24" i="13" s="1"/>
  <c r="AO41" i="13" s="1"/>
  <c r="P35" i="10"/>
  <c r="AH24" i="13" s="1"/>
  <c r="AE41" i="13" s="1"/>
  <c r="P97" i="10"/>
  <c r="P108" i="10"/>
  <c r="P104" i="10"/>
  <c r="P18" i="10"/>
  <c r="P156" i="10"/>
  <c r="P89" i="10"/>
  <c r="CJ24" i="13" s="1"/>
  <c r="P99" i="10"/>
  <c r="CT24" i="13" s="1"/>
  <c r="P147" i="10"/>
  <c r="P3" i="10"/>
  <c r="P152" i="10"/>
  <c r="N4" i="10"/>
  <c r="P38" i="10"/>
  <c r="AK24" i="13" s="1"/>
  <c r="AH41" i="13" s="1"/>
  <c r="P143" i="10"/>
  <c r="P135" i="10"/>
  <c r="P111" i="10"/>
  <c r="P25" i="10"/>
  <c r="X24" i="13" s="1"/>
  <c r="U41" i="13" s="1"/>
  <c r="P96" i="10"/>
  <c r="CQ24" i="13" s="1"/>
  <c r="P103" i="10"/>
  <c r="O16" i="10"/>
  <c r="P26" i="10"/>
  <c r="P114" i="10"/>
  <c r="P34" i="10"/>
  <c r="AG24" i="13" s="1"/>
  <c r="AD41" i="13" s="1"/>
  <c r="P159" i="10"/>
  <c r="P9" i="10"/>
  <c r="P157" i="10"/>
  <c r="P126" i="10"/>
  <c r="P33" i="10"/>
  <c r="AF24" i="13" s="1"/>
  <c r="AC41" i="13" s="1"/>
  <c r="P119" i="10"/>
  <c r="P95" i="10"/>
  <c r="CP24" i="13" s="1"/>
  <c r="P139" i="10"/>
  <c r="P107" i="10"/>
  <c r="P11" i="10"/>
  <c r="P93" i="10"/>
  <c r="CN24" i="13" s="1"/>
  <c r="P151" i="10"/>
  <c r="P116" i="10"/>
  <c r="P131" i="10"/>
  <c r="P17" i="10"/>
  <c r="P140" i="10"/>
  <c r="P146" i="10"/>
  <c r="P28" i="10"/>
  <c r="AA24" i="13" s="1"/>
  <c r="X41" i="13" s="1"/>
  <c r="P130" i="10"/>
  <c r="P12" i="10"/>
  <c r="P110" i="10"/>
  <c r="P94" i="10"/>
  <c r="CO24" i="13" s="1"/>
  <c r="P109" i="10"/>
  <c r="P46" i="10"/>
  <c r="P37" i="10"/>
  <c r="AJ24" i="13" s="1"/>
  <c r="AG41" i="13" s="1"/>
  <c r="P57" i="10"/>
  <c r="BD24" i="13" s="1"/>
  <c r="BA41" i="13" s="1"/>
  <c r="P118" i="10"/>
  <c r="P138" i="10"/>
  <c r="P149" i="10"/>
  <c r="O13" i="10"/>
  <c r="P98" i="10"/>
  <c r="P91" i="10"/>
  <c r="CL24" i="13" s="1"/>
  <c r="O15" i="10"/>
  <c r="P58" i="10"/>
  <c r="BE24" i="13" s="1"/>
  <c r="BB41" i="13" s="1"/>
  <c r="P56" i="10"/>
  <c r="BC24" i="13" s="1"/>
  <c r="AZ41" i="13" s="1"/>
  <c r="P55" i="10"/>
  <c r="BB24" i="13" s="1"/>
  <c r="AY41" i="13" s="1"/>
  <c r="P53" i="10"/>
  <c r="AZ24" i="13" s="1"/>
  <c r="AW41" i="13" s="1"/>
  <c r="P52" i="10"/>
  <c r="AY24" i="13" s="1"/>
  <c r="P51" i="10"/>
  <c r="AX24" i="13" s="1"/>
  <c r="P49" i="10"/>
  <c r="AV24" i="13" s="1"/>
  <c r="AS41" i="13" s="1"/>
  <c r="P48" i="10"/>
  <c r="AU24" i="13" s="1"/>
  <c r="AR41" i="13" s="1"/>
  <c r="P30" i="10"/>
  <c r="AC24" i="13" s="1"/>
  <c r="Z41" i="13" s="1"/>
  <c r="P54" i="10"/>
  <c r="BA24" i="13" s="1"/>
  <c r="AX41" i="13" s="1"/>
  <c r="P69" i="10"/>
  <c r="BP24" i="13" s="1"/>
  <c r="BK41" i="13" s="1"/>
  <c r="P81" i="10"/>
  <c r="CB24" i="13" s="1"/>
  <c r="BU41" i="13" s="1"/>
  <c r="P66" i="10"/>
  <c r="BM24" i="13" s="1"/>
  <c r="BI41" i="13" s="1"/>
  <c r="P76" i="10"/>
  <c r="BW24" i="13" s="1"/>
  <c r="BP41" i="13" s="1"/>
  <c r="P70" i="10"/>
  <c r="BQ24" i="13" s="1"/>
  <c r="BL41" i="13" s="1"/>
  <c r="P74" i="10"/>
  <c r="BU24" i="13" s="1"/>
  <c r="BN41" i="13" s="1"/>
  <c r="P68" i="10"/>
  <c r="BO24" i="13" s="1"/>
  <c r="P75" i="10"/>
  <c r="BV24" i="13" s="1"/>
  <c r="BO41" i="13" s="1"/>
  <c r="P77" i="10"/>
  <c r="BX24" i="13" s="1"/>
  <c r="BQ41" i="13" s="1"/>
  <c r="P67" i="10"/>
  <c r="BN24" i="13" s="1"/>
  <c r="BJ41" i="13" s="1"/>
  <c r="P72" i="10"/>
  <c r="BS24" i="13" s="1"/>
  <c r="P50" i="10"/>
  <c r="AW24" i="13" s="1"/>
  <c r="AT41" i="13" s="1"/>
  <c r="P88" i="10"/>
  <c r="CI24" i="13" s="1"/>
  <c r="P82" i="10"/>
  <c r="CC24" i="13" s="1"/>
  <c r="P87" i="10"/>
  <c r="CH24" i="13" s="1"/>
  <c r="P85" i="10"/>
  <c r="CF24" i="13" s="1"/>
  <c r="P84" i="10"/>
  <c r="CE24" i="13" s="1"/>
  <c r="P86" i="10"/>
  <c r="CG24" i="13" s="1"/>
  <c r="P83" i="10"/>
  <c r="CD24" i="13" s="1"/>
  <c r="AC48" i="13" l="1"/>
  <c r="CJ40" i="13"/>
  <c r="BJ48" i="13"/>
  <c r="DY40" i="13"/>
  <c r="BX33" i="13"/>
  <c r="EP24" i="13"/>
  <c r="BV48" i="13"/>
  <c r="EK40" i="13"/>
  <c r="CE49" i="13"/>
  <c r="EU41" i="13"/>
  <c r="S33" i="13"/>
  <c r="S24" i="13"/>
  <c r="S41" i="13" s="1"/>
  <c r="CX49" i="13"/>
  <c r="FP41" i="13"/>
  <c r="H48" i="13"/>
  <c r="H40" i="13"/>
  <c r="AM49" i="13"/>
  <c r="CT41" i="13"/>
  <c r="AQ49" i="13"/>
  <c r="DD41" i="13"/>
  <c r="BU48" i="13"/>
  <c r="EJ40" i="13"/>
  <c r="CH49" i="13"/>
  <c r="EY41" i="13"/>
  <c r="BH49" i="13"/>
  <c r="DV41" i="13"/>
  <c r="Z48" i="13"/>
  <c r="CG40" i="13"/>
  <c r="CB49" i="13"/>
  <c r="ER41" i="13"/>
  <c r="AY48" i="13"/>
  <c r="DL40" i="13"/>
  <c r="AL49" i="13"/>
  <c r="CS41" i="13"/>
  <c r="BI49" i="13"/>
  <c r="DW41" i="13"/>
  <c r="BT48" i="13"/>
  <c r="EI40" i="13"/>
  <c r="X48" i="13"/>
  <c r="CE40" i="13"/>
  <c r="M32" i="13"/>
  <c r="M23" i="13"/>
  <c r="M40" i="13" s="1"/>
  <c r="BW48" i="13"/>
  <c r="EL40" i="13"/>
  <c r="CM49" i="13"/>
  <c r="FE41" i="13"/>
  <c r="C46" i="13"/>
  <c r="C38" i="13"/>
  <c r="CW49" i="13"/>
  <c r="FO41" i="13"/>
  <c r="CR49" i="13"/>
  <c r="FJ41" i="13"/>
  <c r="CI49" i="13"/>
  <c r="FA41" i="13"/>
  <c r="BW33" i="13"/>
  <c r="EO24" i="13"/>
  <c r="Y49" i="13"/>
  <c r="CF41" i="13"/>
  <c r="AD33" i="13"/>
  <c r="CV24" i="13"/>
  <c r="EW41" i="13"/>
  <c r="CF49" i="13"/>
  <c r="AT48" i="13"/>
  <c r="DG40" i="13"/>
  <c r="BY48" i="13"/>
  <c r="EN40" i="13"/>
  <c r="W48" i="13"/>
  <c r="CD40" i="13"/>
  <c r="AK48" i="13"/>
  <c r="CR40" i="13"/>
  <c r="CO49" i="13"/>
  <c r="FG41" i="13"/>
  <c r="AV48" i="13"/>
  <c r="DI40" i="13"/>
  <c r="BP48" i="13"/>
  <c r="EE40" i="13"/>
  <c r="FM41" i="13"/>
  <c r="CU49" i="13"/>
  <c r="BC48" i="13"/>
  <c r="DP40" i="13"/>
  <c r="BN48" i="13"/>
  <c r="EC40" i="13"/>
  <c r="CK49" i="13"/>
  <c r="FC41" i="13"/>
  <c r="H24" i="13"/>
  <c r="H33" i="13"/>
  <c r="N32" i="13"/>
  <c r="N23" i="13"/>
  <c r="N40" i="13" s="1"/>
  <c r="AJ33" i="13"/>
  <c r="DB24" i="13"/>
  <c r="AN33" i="13"/>
  <c r="DF24" i="13"/>
  <c r="BH33" i="13"/>
  <c r="DZ24" i="13"/>
  <c r="AZ48" i="13"/>
  <c r="DM40" i="13"/>
  <c r="CP49" i="13"/>
  <c r="FH41" i="13"/>
  <c r="CC49" i="13"/>
  <c r="ES41" i="13"/>
  <c r="BO48" i="13"/>
  <c r="ED40" i="13"/>
  <c r="AI48" i="13"/>
  <c r="CP40" i="13"/>
  <c r="CQ49" i="13"/>
  <c r="FI41" i="13"/>
  <c r="I48" i="13"/>
  <c r="T40" i="13"/>
  <c r="AD48" i="13"/>
  <c r="CK40" i="13"/>
  <c r="CG49" i="13"/>
  <c r="EX41" i="13"/>
  <c r="J33" i="13"/>
  <c r="J24" i="13"/>
  <c r="J41" i="13" s="1"/>
  <c r="AP49" i="13"/>
  <c r="DC41" i="13"/>
  <c r="Q33" i="13"/>
  <c r="Q24" i="13"/>
  <c r="Q41" i="13" s="1"/>
  <c r="BN33" i="13"/>
  <c r="EF24" i="13"/>
  <c r="AH33" i="13"/>
  <c r="CZ24" i="13"/>
  <c r="BE33" i="13"/>
  <c r="DW24" i="13"/>
  <c r="BY33" i="13"/>
  <c r="EQ24" i="13"/>
  <c r="AE33" i="13"/>
  <c r="CW24" i="13"/>
  <c r="BZ33" i="13"/>
  <c r="ER24" i="13"/>
  <c r="AM33" i="13"/>
  <c r="DE24" i="13"/>
  <c r="AS33" i="13"/>
  <c r="DK24" i="13"/>
  <c r="CW41" i="13" s="1"/>
  <c r="O32" i="13"/>
  <c r="O23" i="13"/>
  <c r="O40" i="13" s="1"/>
  <c r="C31" i="13"/>
  <c r="C22" i="13"/>
  <c r="AG33" i="13"/>
  <c r="CY24" i="13"/>
  <c r="R33" i="13"/>
  <c r="R24" i="13"/>
  <c r="R41" i="13" s="1"/>
  <c r="BB33" i="13"/>
  <c r="DT24" i="13"/>
  <c r="AC33" i="13"/>
  <c r="CU24" i="13"/>
  <c r="AI33" i="13"/>
  <c r="DA24" i="13"/>
  <c r="CN49" i="13"/>
  <c r="FF41" i="13"/>
  <c r="BR48" i="13"/>
  <c r="EG40" i="13"/>
  <c r="CS49" i="13"/>
  <c r="FK41" i="13"/>
  <c r="AN48" i="13"/>
  <c r="CU40" i="13"/>
  <c r="CY49" i="13"/>
  <c r="FQ41" i="13"/>
  <c r="CZ49" i="13"/>
  <c r="FR41" i="13"/>
  <c r="BE48" i="13"/>
  <c r="DR40" i="13"/>
  <c r="BA48" i="13"/>
  <c r="DN40" i="13"/>
  <c r="AW48" i="13"/>
  <c r="DJ40" i="13"/>
  <c r="AU49" i="13"/>
  <c r="DH41" i="13"/>
  <c r="CV49" i="13"/>
  <c r="FN41" i="13"/>
  <c r="BQ48" i="13"/>
  <c r="EF40" i="13"/>
  <c r="P5" i="10"/>
  <c r="D32" i="13"/>
  <c r="D23" i="13"/>
  <c r="AE48" i="13"/>
  <c r="CL40" i="13"/>
  <c r="AO48" i="13"/>
  <c r="CV40" i="13"/>
  <c r="AR48" i="13"/>
  <c r="DE40" i="13"/>
  <c r="BF48" i="13"/>
  <c r="DS40" i="13"/>
  <c r="CD49" i="13"/>
  <c r="ET41" i="13"/>
  <c r="BX48" i="13"/>
  <c r="EM40" i="13"/>
  <c r="CJ33" i="13"/>
  <c r="FB24" i="13"/>
  <c r="BQ33" i="13"/>
  <c r="EI24" i="13"/>
  <c r="BP33" i="13"/>
  <c r="EH24" i="13"/>
  <c r="DT41" i="13" s="1"/>
  <c r="AT33" i="13"/>
  <c r="DL24" i="13"/>
  <c r="CX41" i="13" s="1"/>
  <c r="T33" i="13"/>
  <c r="U24" i="13"/>
  <c r="L23" i="13"/>
  <c r="L40" i="13" s="1"/>
  <c r="L32" i="13"/>
  <c r="BO33" i="13"/>
  <c r="EG24" i="13"/>
  <c r="K33" i="13"/>
  <c r="K24" i="13"/>
  <c r="K41" i="13" s="1"/>
  <c r="CB33" i="13"/>
  <c r="ET24" i="13"/>
  <c r="DU24" i="13"/>
  <c r="BC33" i="13"/>
  <c r="AF33" i="13"/>
  <c r="CX24" i="13"/>
  <c r="CC33" i="13"/>
  <c r="EU24" i="13"/>
  <c r="AK33" i="13"/>
  <c r="DC24" i="13"/>
  <c r="CF33" i="13"/>
  <c r="EX24" i="13"/>
  <c r="BJ33" i="13"/>
  <c r="EB24" i="13"/>
  <c r="CD33" i="13"/>
  <c r="EV24" i="13"/>
  <c r="CA33" i="13"/>
  <c r="ES24" i="13"/>
  <c r="BA33" i="13"/>
  <c r="DS24" i="13"/>
  <c r="BL48" i="13"/>
  <c r="EA40" i="13"/>
  <c r="AF48" i="13"/>
  <c r="CM40" i="13"/>
  <c r="BD48" i="13"/>
  <c r="DQ40" i="13"/>
  <c r="AJ48" i="13"/>
  <c r="CQ40" i="13"/>
  <c r="AH48" i="13"/>
  <c r="CO40" i="13"/>
  <c r="AB48" i="13"/>
  <c r="CI40" i="13"/>
  <c r="AS48" i="13"/>
  <c r="DF40" i="13"/>
  <c r="CA49" i="13"/>
  <c r="EQ41" i="13"/>
  <c r="I32" i="13"/>
  <c r="I23" i="13"/>
  <c r="I40" i="13" s="1"/>
  <c r="BF33" i="13"/>
  <c r="DX24" i="13"/>
  <c r="BL33" i="13"/>
  <c r="ED24" i="13"/>
  <c r="BV33" i="13"/>
  <c r="EN24" i="13"/>
  <c r="AB33" i="13"/>
  <c r="CS24" i="13"/>
  <c r="DD24" i="13"/>
  <c r="AL33" i="13"/>
  <c r="P24" i="13"/>
  <c r="P41" i="13" s="1"/>
  <c r="P33" i="13"/>
  <c r="AQ33" i="13"/>
  <c r="DI24" i="13"/>
  <c r="BT33" i="13"/>
  <c r="EL24" i="13"/>
  <c r="DX41" i="13" s="1"/>
  <c r="CG33" i="13"/>
  <c r="EY24" i="13"/>
  <c r="BM33" i="13"/>
  <c r="EE24" i="13"/>
  <c r="CE33" i="13"/>
  <c r="EW24" i="13"/>
  <c r="BU33" i="13"/>
  <c r="EM24" i="13"/>
  <c r="BK33" i="13"/>
  <c r="EC24" i="13"/>
  <c r="AR33" i="13"/>
  <c r="DJ24" i="13"/>
  <c r="AU33" i="13"/>
  <c r="DM24" i="13"/>
  <c r="CY41" i="13" s="1"/>
  <c r="BG33" i="13"/>
  <c r="DY24" i="13"/>
  <c r="CH33" i="13"/>
  <c r="EZ24" i="13"/>
  <c r="B33" i="13"/>
  <c r="B24" i="13"/>
  <c r="AA33" i="13"/>
  <c r="CR24" i="13"/>
  <c r="BI33" i="13"/>
  <c r="EA24" i="13"/>
  <c r="FA24" i="13"/>
  <c r="CI33" i="13"/>
  <c r="B48" i="13"/>
  <c r="B40" i="13"/>
  <c r="BZ49" i="13"/>
  <c r="EP41" i="13"/>
  <c r="CT49" i="13"/>
  <c r="FL41" i="13"/>
  <c r="BK48" i="13"/>
  <c r="DZ40" i="13"/>
  <c r="CJ49" i="13"/>
  <c r="FB41" i="13"/>
  <c r="AA48" i="13"/>
  <c r="CH40" i="13"/>
  <c r="BS48" i="13"/>
  <c r="EH40" i="13"/>
  <c r="BB48" i="13"/>
  <c r="DO40" i="13"/>
  <c r="BM48" i="13"/>
  <c r="EB40" i="13"/>
  <c r="D47" i="13"/>
  <c r="D39" i="13"/>
  <c r="BG48" i="13"/>
  <c r="DU40" i="13"/>
  <c r="AG48" i="13"/>
  <c r="CN40" i="13"/>
  <c r="AX48" i="13"/>
  <c r="DK40" i="13"/>
  <c r="N49" i="13"/>
  <c r="AV41" i="13"/>
  <c r="T49" i="13"/>
  <c r="CA41" i="13"/>
  <c r="V33" i="13"/>
  <c r="Y24" i="13"/>
  <c r="V41" i="13" s="1"/>
  <c r="L49" i="13"/>
  <c r="AB41" i="13"/>
  <c r="M49" i="13"/>
  <c r="AU41" i="13"/>
  <c r="CB41" i="13"/>
  <c r="U49" i="13"/>
  <c r="V49" i="13"/>
  <c r="CC41" i="13"/>
  <c r="P49" i="13"/>
  <c r="BW41" i="13"/>
  <c r="R49" i="13"/>
  <c r="BY41" i="13"/>
  <c r="Q49" i="13"/>
  <c r="BX41" i="13"/>
  <c r="W33" i="13"/>
  <c r="AS24" i="13"/>
  <c r="AP41" i="13" s="1"/>
  <c r="O49" i="13"/>
  <c r="BV41" i="13"/>
  <c r="K49" i="13"/>
  <c r="AA41" i="13"/>
  <c r="AV33" i="13"/>
  <c r="DN24" i="13"/>
  <c r="CZ41" i="13" s="1"/>
  <c r="P14" i="10"/>
  <c r="P10" i="10"/>
  <c r="P13" i="10"/>
  <c r="P15" i="10"/>
  <c r="O4" i="10"/>
  <c r="P16" i="10"/>
  <c r="W49" i="13" l="1"/>
  <c r="CD41" i="13"/>
  <c r="BT49" i="13"/>
  <c r="EI41" i="13"/>
  <c r="AN49" i="13"/>
  <c r="CU41" i="13"/>
  <c r="BK49" i="13"/>
  <c r="DZ41" i="13"/>
  <c r="AR49" i="13"/>
  <c r="DE41" i="13"/>
  <c r="BU49" i="13"/>
  <c r="EJ41" i="13"/>
  <c r="BG49" i="13"/>
  <c r="DU41" i="13"/>
  <c r="D48" i="13"/>
  <c r="D40" i="13"/>
  <c r="AT49" i="13"/>
  <c r="DG41" i="13"/>
  <c r="BN49" i="13"/>
  <c r="EC41" i="13"/>
  <c r="AY49" i="13"/>
  <c r="DL41" i="13"/>
  <c r="BM49" i="13"/>
  <c r="EB41" i="13"/>
  <c r="BL49" i="13"/>
  <c r="EA41" i="13"/>
  <c r="O33" i="13"/>
  <c r="O24" i="13"/>
  <c r="O41" i="13" s="1"/>
  <c r="B49" i="13"/>
  <c r="B41" i="13"/>
  <c r="AO49" i="13"/>
  <c r="CV41" i="13"/>
  <c r="BD49" i="13"/>
  <c r="DQ41" i="13"/>
  <c r="BC49" i="13"/>
  <c r="DP41" i="13"/>
  <c r="BP49" i="13"/>
  <c r="EE41" i="13"/>
  <c r="AH49" i="13"/>
  <c r="CO41" i="13"/>
  <c r="BQ49" i="13"/>
  <c r="EF41" i="13"/>
  <c r="I49" i="13"/>
  <c r="T41" i="13"/>
  <c r="BY49" i="13"/>
  <c r="EN41" i="13"/>
  <c r="D33" i="13"/>
  <c r="D24" i="13"/>
  <c r="H49" i="13"/>
  <c r="H41" i="13"/>
  <c r="L33" i="13"/>
  <c r="L24" i="13"/>
  <c r="L41" i="13" s="1"/>
  <c r="AF49" i="13"/>
  <c r="CM41" i="13"/>
  <c r="AD49" i="13"/>
  <c r="CK41" i="13"/>
  <c r="AJ49" i="13"/>
  <c r="CQ41" i="13"/>
  <c r="AV49" i="13"/>
  <c r="DI41" i="13"/>
  <c r="CR41" i="13"/>
  <c r="AK49" i="13"/>
  <c r="AA49" i="13"/>
  <c r="CH41" i="13"/>
  <c r="I33" i="13"/>
  <c r="I24" i="13"/>
  <c r="I41" i="13" s="1"/>
  <c r="BW49" i="13"/>
  <c r="EL41" i="13"/>
  <c r="BB49" i="13"/>
  <c r="DO41" i="13"/>
  <c r="BV49" i="13"/>
  <c r="EK41" i="13"/>
  <c r="AW49" i="13"/>
  <c r="DJ41" i="13"/>
  <c r="BS49" i="13"/>
  <c r="EH41" i="13"/>
  <c r="BR49" i="13"/>
  <c r="EG41" i="13"/>
  <c r="M33" i="13"/>
  <c r="M24" i="13"/>
  <c r="M41" i="13" s="1"/>
  <c r="BX49" i="13"/>
  <c r="EM41" i="13"/>
  <c r="AI49" i="13"/>
  <c r="CP41" i="13"/>
  <c r="Z49" i="13"/>
  <c r="CG41" i="13"/>
  <c r="C47" i="13"/>
  <c r="C39" i="13"/>
  <c r="BO49" i="13"/>
  <c r="ED41" i="13"/>
  <c r="AE49" i="13"/>
  <c r="CL41" i="13"/>
  <c r="AG49" i="13"/>
  <c r="CN41" i="13"/>
  <c r="AS49" i="13"/>
  <c r="DF41" i="13"/>
  <c r="AB49" i="13"/>
  <c r="CI41" i="13"/>
  <c r="BE49" i="13"/>
  <c r="DR41" i="13"/>
  <c r="C32" i="13"/>
  <c r="C23" i="13"/>
  <c r="N24" i="13"/>
  <c r="N41" i="13" s="1"/>
  <c r="N33" i="13"/>
  <c r="AZ49" i="13"/>
  <c r="DM41" i="13"/>
  <c r="AX49" i="13"/>
  <c r="DK41" i="13"/>
  <c r="DY41" i="13"/>
  <c r="BJ49" i="13"/>
  <c r="X49" i="13"/>
  <c r="CE41" i="13"/>
  <c r="BA49" i="13"/>
  <c r="DN41" i="13"/>
  <c r="AC49" i="13"/>
  <c r="CJ41" i="13"/>
  <c r="BF49" i="13"/>
  <c r="DS41" i="13"/>
  <c r="P4" i="10"/>
  <c r="D49" i="13" l="1"/>
  <c r="D41" i="13"/>
  <c r="C24" i="13"/>
  <c r="C33" i="13"/>
  <c r="C48" i="13"/>
  <c r="C40" i="13"/>
  <c r="C49" i="13" l="1"/>
  <c r="C41" i="13"/>
</calcChain>
</file>

<file path=xl/sharedStrings.xml><?xml version="1.0" encoding="utf-8"?>
<sst xmlns="http://schemas.openxmlformats.org/spreadsheetml/2006/main" count="4086" uniqueCount="1465">
  <si>
    <t>日</t>
    <rPh sb="0" eb="1">
      <t xml:space="preserve">ヒ </t>
    </rPh>
    <phoneticPr fontId="1"/>
  </si>
  <si>
    <t>月</t>
    <rPh sb="0" eb="1">
      <t xml:space="preserve">ツキ </t>
    </rPh>
    <phoneticPr fontId="1"/>
  </si>
  <si>
    <t>年</t>
    <rPh sb="0" eb="1">
      <t xml:space="preserve">ネｎ </t>
    </rPh>
    <phoneticPr fontId="1"/>
  </si>
  <si>
    <t>申込日</t>
    <rPh sb="0" eb="3">
      <t xml:space="preserve">モウシコミビ </t>
    </rPh>
    <phoneticPr fontId="1"/>
  </si>
  <si>
    <t>年</t>
    <rPh sb="0" eb="1">
      <t xml:space="preserve">ネンｔ </t>
    </rPh>
    <phoneticPr fontId="1"/>
  </si>
  <si>
    <t>特商法・
前払い取引に
関する質問</t>
    <phoneticPr fontId="1"/>
  </si>
  <si>
    <t>あなたの事業は特商法・前払いに該当する販売方法ですか？</t>
    <phoneticPr fontId="1"/>
  </si>
  <si>
    <t>0：該当しない、1：該当する</t>
    <rPh sb="2" eb="4">
      <t xml:space="preserve">ガイトウシナイ </t>
    </rPh>
    <rPh sb="10" eb="12">
      <t xml:space="preserve">ガイトウスル </t>
    </rPh>
    <phoneticPr fontId="1"/>
  </si>
  <si>
    <t>⇐</t>
    <phoneticPr fontId="1"/>
  </si>
  <si>
    <t>特商法・前払いに該当する場合は、以下から該当の取引を選択下さい。</t>
    <phoneticPr fontId="1"/>
  </si>
  <si>
    <t>訪問販売を行っている</t>
    <rPh sb="0" eb="4">
      <t xml:space="preserve">ホウモンハンバイヲ </t>
    </rPh>
    <rPh sb="5" eb="6">
      <t xml:space="preserve">オコナッテイル </t>
    </rPh>
    <phoneticPr fontId="1"/>
  </si>
  <si>
    <t>特定継続的役務提供を行っている</t>
    <phoneticPr fontId="1"/>
  </si>
  <si>
    <t>電話勧誘販売を行っている</t>
    <phoneticPr fontId="1"/>
  </si>
  <si>
    <t>連鎖販売を行っている</t>
    <phoneticPr fontId="1"/>
  </si>
  <si>
    <t>業務提供誘引販売を行っている</t>
    <phoneticPr fontId="1"/>
  </si>
  <si>
    <t>前払い式取引の提供を行っている</t>
    <phoneticPr fontId="1"/>
  </si>
  <si>
    <t>特商法措置に
関する質問</t>
    <phoneticPr fontId="1"/>
  </si>
  <si>
    <t>直近5年間に特商法違反で措置を受け、又は、特商法若しくは消費者契約法に基づく取消権を</t>
    <phoneticPr fontId="1"/>
  </si>
  <si>
    <t>行使されて裁判で敗訴したことがある</t>
    <phoneticPr fontId="1"/>
  </si>
  <si>
    <t>反社に
関する質問</t>
    <rPh sb="0" eb="2">
      <t xml:space="preserve">ハンシャ </t>
    </rPh>
    <phoneticPr fontId="1"/>
  </si>
  <si>
    <t>当社/私は、反社会的勢力ではないことを表明・確約いたします。</t>
    <phoneticPr fontId="1"/>
  </si>
  <si>
    <t>申込みに関する同意および反社会的勢力でないことの表明・確約</t>
    <rPh sb="0" eb="2">
      <t xml:space="preserve">モウシコミニ </t>
    </rPh>
    <rPh sb="4" eb="5">
      <t xml:space="preserve">カンスル </t>
    </rPh>
    <rPh sb="7" eb="9">
      <t xml:space="preserve">ドウイ </t>
    </rPh>
    <rPh sb="12" eb="16">
      <t xml:space="preserve">ハンシャカイテキ </t>
    </rPh>
    <rPh sb="16" eb="18">
      <t xml:space="preserve">セイリョクデ </t>
    </rPh>
    <rPh sb="24" eb="26">
      <t xml:space="preserve">ヒョウメイ </t>
    </rPh>
    <rPh sb="27" eb="29">
      <t xml:space="preserve">カクヤク </t>
    </rPh>
    <phoneticPr fontId="1"/>
  </si>
  <si>
    <t>申込に関する
同意</t>
    <rPh sb="0" eb="2">
      <t xml:space="preserve">モウシコミ </t>
    </rPh>
    <rPh sb="3" eb="4">
      <t xml:space="preserve">カンスル </t>
    </rPh>
    <rPh sb="7" eb="9">
      <t xml:space="preserve">ドウイ </t>
    </rPh>
    <phoneticPr fontId="1"/>
  </si>
  <si>
    <t>当社（または当店）は、「JPQRの申込に関する同意事項および各決済事業者規約・契約条件等」に</t>
    <rPh sb="0" eb="2">
      <t xml:space="preserve">トウシャ </t>
    </rPh>
    <rPh sb="6" eb="8">
      <t xml:space="preserve">トウテン </t>
    </rPh>
    <rPh sb="17" eb="19">
      <t xml:space="preserve">モウシコミ </t>
    </rPh>
    <rPh sb="20" eb="21">
      <t xml:space="preserve">カンスル </t>
    </rPh>
    <rPh sb="23" eb="27">
      <t xml:space="preserve">ドウイジコウ </t>
    </rPh>
    <rPh sb="30" eb="31">
      <t xml:space="preserve">カク </t>
    </rPh>
    <rPh sb="31" eb="36">
      <t xml:space="preserve">ケッサイジギョウシャ </t>
    </rPh>
    <rPh sb="36" eb="38">
      <t xml:space="preserve">キヤク </t>
    </rPh>
    <rPh sb="39" eb="44">
      <t xml:space="preserve">ケイヤクジョウケントウ キサイノ </t>
    </rPh>
    <phoneticPr fontId="1"/>
  </si>
  <si>
    <t>記載の各決済事業者が定める規約・条件に同意の上、JPQRを利用した各サービスを申込みます。</t>
    <phoneticPr fontId="1"/>
  </si>
  <si>
    <t>確認事項</t>
    <rPh sb="0" eb="4">
      <t xml:space="preserve">カクニンジコウ </t>
    </rPh>
    <phoneticPr fontId="1"/>
  </si>
  <si>
    <t>フランチャイジー店舗が存在する</t>
    <rPh sb="8" eb="10">
      <t xml:space="preserve">テンポガ </t>
    </rPh>
    <rPh sb="11" eb="13">
      <t xml:space="preserve">ソンザイスル </t>
    </rPh>
    <phoneticPr fontId="1"/>
  </si>
  <si>
    <t>フランチャイズ
に関する質問</t>
    <phoneticPr fontId="1"/>
  </si>
  <si>
    <t>親会社または子会社が存在する</t>
    <rPh sb="0" eb="3">
      <t xml:space="preserve">オヤガイシャ </t>
    </rPh>
    <rPh sb="6" eb="9">
      <t xml:space="preserve">コガイシャガ </t>
    </rPh>
    <rPh sb="10" eb="12">
      <t xml:space="preserve">ソンザイスル </t>
    </rPh>
    <phoneticPr fontId="1"/>
  </si>
  <si>
    <t>関連会社
に関する質問</t>
    <rPh sb="0" eb="4">
      <t xml:space="preserve">カンレンガイシャ </t>
    </rPh>
    <phoneticPr fontId="1"/>
  </si>
  <si>
    <t>事業形態
に関する質問</t>
    <rPh sb="0" eb="4">
      <t xml:space="preserve">ジギョウケイタイ </t>
    </rPh>
    <phoneticPr fontId="1"/>
  </si>
  <si>
    <t>事業形態を選択してください</t>
    <rPh sb="0" eb="4">
      <t xml:space="preserve">ジギョウケイタイヲ </t>
    </rPh>
    <rPh sb="5" eb="7">
      <t xml:space="preserve">センタクシテクダサイ </t>
    </rPh>
    <phoneticPr fontId="1"/>
  </si>
  <si>
    <t>申込みサービス
選択</t>
    <rPh sb="0" eb="2">
      <t xml:space="preserve">モウシコミサービスセンタク </t>
    </rPh>
    <phoneticPr fontId="1"/>
  </si>
  <si>
    <t>ｄ払い</t>
    <rPh sb="1" eb="2">
      <t xml:space="preserve">バライ </t>
    </rPh>
    <phoneticPr fontId="1"/>
  </si>
  <si>
    <t>メルペイ</t>
    <phoneticPr fontId="1"/>
  </si>
  <si>
    <t>FamiPay</t>
    <phoneticPr fontId="1"/>
  </si>
  <si>
    <t>楽天ペイ（アプリ決済）</t>
    <rPh sb="0" eb="2">
      <t xml:space="preserve">ラクテンペイ </t>
    </rPh>
    <phoneticPr fontId="1"/>
  </si>
  <si>
    <t>atone</t>
    <phoneticPr fontId="1"/>
  </si>
  <si>
    <t>commoney</t>
    <phoneticPr fontId="1"/>
  </si>
  <si>
    <t>銀行Pay</t>
    <rPh sb="0" eb="2">
      <t xml:space="preserve">ギンコウ </t>
    </rPh>
    <phoneticPr fontId="1"/>
  </si>
  <si>
    <t>J-Coin Pay</t>
    <phoneticPr fontId="1"/>
  </si>
  <si>
    <t>WeChat Pay</t>
    <phoneticPr fontId="1"/>
  </si>
  <si>
    <t>振込先口座情報（ゆうちょ銀行以外）</t>
    <rPh sb="0" eb="3">
      <t xml:space="preserve">フリコミサキ </t>
    </rPh>
    <rPh sb="3" eb="5">
      <t xml:space="preserve">コウザ </t>
    </rPh>
    <rPh sb="5" eb="7">
      <t xml:space="preserve">ジョウホウ </t>
    </rPh>
    <rPh sb="12" eb="14">
      <t xml:space="preserve">ギンコウ </t>
    </rPh>
    <rPh sb="14" eb="16">
      <t xml:space="preserve">イガイ </t>
    </rPh>
    <phoneticPr fontId="1"/>
  </si>
  <si>
    <t>金融機関コード</t>
    <rPh sb="0" eb="4">
      <t xml:space="preserve">キンユウキカンコード </t>
    </rPh>
    <phoneticPr fontId="1"/>
  </si>
  <si>
    <t>金融機関名</t>
    <rPh sb="0" eb="5">
      <t xml:space="preserve">キンユウキカンメイ </t>
    </rPh>
    <phoneticPr fontId="1"/>
  </si>
  <si>
    <t>支店コード</t>
    <rPh sb="0" eb="2">
      <t xml:space="preserve">シテンコード </t>
    </rPh>
    <phoneticPr fontId="1"/>
  </si>
  <si>
    <t>支店名</t>
    <rPh sb="0" eb="3">
      <t xml:space="preserve">シテンメイ </t>
    </rPh>
    <phoneticPr fontId="1"/>
  </si>
  <si>
    <t>口座種別</t>
    <rPh sb="0" eb="4">
      <t xml:space="preserve">コウザシュベツ </t>
    </rPh>
    <phoneticPr fontId="1"/>
  </si>
  <si>
    <t>口座番号</t>
    <rPh sb="0" eb="4">
      <t xml:space="preserve">コウザバンゴウ </t>
    </rPh>
    <phoneticPr fontId="1"/>
  </si>
  <si>
    <t>口座名義</t>
    <rPh sb="0" eb="4">
      <t xml:space="preserve">コウザメイギ </t>
    </rPh>
    <phoneticPr fontId="1"/>
  </si>
  <si>
    <t>0：普通、1：当座</t>
    <rPh sb="2" eb="4">
      <t xml:space="preserve">フツウ </t>
    </rPh>
    <rPh sb="7" eb="9">
      <t xml:space="preserve">トウザ </t>
    </rPh>
    <phoneticPr fontId="1"/>
  </si>
  <si>
    <t>振込先口座情報（ゆうちょ銀行）</t>
    <rPh sb="0" eb="3">
      <t xml:space="preserve">フリコミサキ </t>
    </rPh>
    <rPh sb="3" eb="5">
      <t xml:space="preserve">コウザ </t>
    </rPh>
    <rPh sb="5" eb="7">
      <t xml:space="preserve">ジョウホウ </t>
    </rPh>
    <rPh sb="12" eb="14">
      <t xml:space="preserve">ギンコウ </t>
    </rPh>
    <phoneticPr fontId="1"/>
  </si>
  <si>
    <t>口座番号（番号）</t>
    <rPh sb="0" eb="4">
      <t xml:space="preserve">コウザバンゴウ </t>
    </rPh>
    <rPh sb="5" eb="7">
      <t xml:space="preserve">バンゴウ </t>
    </rPh>
    <phoneticPr fontId="1"/>
  </si>
  <si>
    <t>Money Tap</t>
    <phoneticPr fontId="1"/>
  </si>
  <si>
    <t>PayPay</t>
    <phoneticPr fontId="1"/>
  </si>
  <si>
    <t>UnionPay（銀聯）</t>
    <rPh sb="9" eb="11">
      <t xml:space="preserve">ギンレｎ </t>
    </rPh>
    <phoneticPr fontId="1"/>
  </si>
  <si>
    <t>口座番号（記号）</t>
    <rPh sb="0" eb="4">
      <t xml:space="preserve">コウザバンゴウ </t>
    </rPh>
    <rPh sb="5" eb="7">
      <t xml:space="preserve">キゴウ </t>
    </rPh>
    <phoneticPr fontId="1"/>
  </si>
  <si>
    <t>JPQR加盟店申込書（基本情報）</t>
    <rPh sb="4" eb="10">
      <t xml:space="preserve">カメイテンモウシコミショ </t>
    </rPh>
    <rPh sb="11" eb="15">
      <t xml:space="preserve">キホンジョウホウ </t>
    </rPh>
    <phoneticPr fontId="1"/>
  </si>
  <si>
    <t>JPQR加盟店申込書（法人情報）</t>
    <rPh sb="4" eb="10">
      <t xml:space="preserve">カメイテンモウシコミショ </t>
    </rPh>
    <rPh sb="11" eb="13">
      <t xml:space="preserve">ホウジｎ </t>
    </rPh>
    <rPh sb="13" eb="15">
      <t xml:space="preserve">キホンジョウホウ </t>
    </rPh>
    <phoneticPr fontId="1"/>
  </si>
  <si>
    <t>事業形態が法人の場合にご記入ください。</t>
    <rPh sb="0" eb="4">
      <t xml:space="preserve">ジギョウケイタイガ </t>
    </rPh>
    <rPh sb="5" eb="7">
      <t xml:space="preserve">ホウジン </t>
    </rPh>
    <rPh sb="8" eb="10">
      <t xml:space="preserve">バアイニ </t>
    </rPh>
    <phoneticPr fontId="1"/>
  </si>
  <si>
    <t>法人名</t>
    <rPh sb="0" eb="3">
      <t xml:space="preserve">ホウジンメイ </t>
    </rPh>
    <phoneticPr fontId="1"/>
  </si>
  <si>
    <t>売上時点</t>
    <rPh sb="0" eb="2">
      <t xml:space="preserve">ウリアゲ </t>
    </rPh>
    <rPh sb="2" eb="4">
      <t xml:space="preserve">ジテｎ </t>
    </rPh>
    <phoneticPr fontId="1"/>
  </si>
  <si>
    <t>万円</t>
    <rPh sb="0" eb="2">
      <t xml:space="preserve">マンエｎ </t>
    </rPh>
    <phoneticPr fontId="1"/>
  </si>
  <si>
    <t>人</t>
    <rPh sb="0" eb="1">
      <t xml:space="preserve">ニｎ </t>
    </rPh>
    <phoneticPr fontId="1"/>
  </si>
  <si>
    <t>ー</t>
    <phoneticPr fontId="1"/>
  </si>
  <si>
    <t>カナ</t>
    <phoneticPr fontId="1"/>
  </si>
  <si>
    <t>本社電話番号</t>
    <rPh sb="0" eb="2">
      <t xml:space="preserve">ホンシャ </t>
    </rPh>
    <rPh sb="2" eb="6">
      <t xml:space="preserve">デンワバンゴウ </t>
    </rPh>
    <phoneticPr fontId="1"/>
  </si>
  <si>
    <t>担当者情報</t>
    <rPh sb="0" eb="3">
      <t xml:space="preserve">タントウシャ </t>
    </rPh>
    <rPh sb="3" eb="5">
      <t xml:space="preserve">ジョウホウ </t>
    </rPh>
    <phoneticPr fontId="1"/>
  </si>
  <si>
    <t>（ハイフン無し）</t>
    <phoneticPr fontId="1"/>
  </si>
  <si>
    <t>申込みを希望する決済サービスを選択ください。</t>
    <rPh sb="0" eb="2">
      <t xml:space="preserve">モウシコミヲ </t>
    </rPh>
    <rPh sb="4" eb="6">
      <t xml:space="preserve">キボウスル </t>
    </rPh>
    <rPh sb="8" eb="10">
      <t xml:space="preserve">ケッサイサービスヲ </t>
    </rPh>
    <rPh sb="15" eb="17">
      <t xml:space="preserve">センタククダサイ キボウシナイサービス ケッサイサービスモ モウシコマナイ </t>
    </rPh>
    <phoneticPr fontId="1"/>
  </si>
  <si>
    <t>（希望しない決済サービスも、「JPQRを申し込まない」を選択してください）</t>
    <phoneticPr fontId="1"/>
  </si>
  <si>
    <t>申込サービスについて</t>
    <rPh sb="0" eb="2">
      <t xml:space="preserve">モウシコミ </t>
    </rPh>
    <phoneticPr fontId="1"/>
  </si>
  <si>
    <t>銀行Pay契約先</t>
    <rPh sb="0" eb="2">
      <t xml:space="preserve">ギンコウ </t>
    </rPh>
    <rPh sb="5" eb="8">
      <t xml:space="preserve">ケイヤクサキ </t>
    </rPh>
    <phoneticPr fontId="1"/>
  </si>
  <si>
    <t>ゆうちょ銀行</t>
  </si>
  <si>
    <t>福岡銀行</t>
  </si>
  <si>
    <t>01</t>
  </si>
  <si>
    <t>01</t>
    <phoneticPr fontId="1"/>
  </si>
  <si>
    <t>02</t>
  </si>
  <si>
    <t>02</t>
    <phoneticPr fontId="1"/>
  </si>
  <si>
    <t>銀行Pay
契約先</t>
    <rPh sb="0" eb="2">
      <t xml:space="preserve">ギンコウ </t>
    </rPh>
    <rPh sb="6" eb="9">
      <t xml:space="preserve">ケイヤクサキ </t>
    </rPh>
    <phoneticPr fontId="1"/>
  </si>
  <si>
    <t>J-Coin Pay
契約先</t>
    <rPh sb="11" eb="14">
      <t xml:space="preserve">ケイヤクサキ </t>
    </rPh>
    <phoneticPr fontId="1"/>
  </si>
  <si>
    <t>J-Coin Pay契約先</t>
    <rPh sb="10" eb="13">
      <t xml:space="preserve">ケイヤクサキ </t>
    </rPh>
    <phoneticPr fontId="1"/>
  </si>
  <si>
    <t>03</t>
  </si>
  <si>
    <t>04</t>
  </si>
  <si>
    <t>05</t>
  </si>
  <si>
    <t>06</t>
  </si>
  <si>
    <t>07</t>
  </si>
  <si>
    <t>栃木銀行</t>
  </si>
  <si>
    <t>足利銀行</t>
  </si>
  <si>
    <t>売上金振込先情報</t>
    <rPh sb="0" eb="3">
      <t xml:space="preserve">ウリアゲキｎ </t>
    </rPh>
    <rPh sb="3" eb="5">
      <t xml:space="preserve">フリコミ </t>
    </rPh>
    <rPh sb="5" eb="6">
      <t xml:space="preserve">サキ </t>
    </rPh>
    <rPh sb="6" eb="8">
      <t xml:space="preserve">ジョウホウ </t>
    </rPh>
    <phoneticPr fontId="1"/>
  </si>
  <si>
    <r>
      <t xml:space="preserve">振込先口座
</t>
    </r>
    <r>
      <rPr>
        <b/>
        <sz val="8"/>
        <color theme="1"/>
        <rFont val="游ゴシック"/>
        <family val="3"/>
        <charset val="128"/>
      </rPr>
      <t xml:space="preserve">
</t>
    </r>
    <r>
      <rPr>
        <b/>
        <u/>
        <sz val="8"/>
        <color theme="1"/>
        <rFont val="游ゴシック"/>
        <family val="3"/>
        <charset val="128"/>
      </rPr>
      <t>ゆうちょ銀行以外</t>
    </r>
    <r>
      <rPr>
        <b/>
        <sz val="8"/>
        <color theme="1"/>
        <rFont val="游ゴシック"/>
        <family val="3"/>
        <charset val="128"/>
      </rPr>
      <t xml:space="preserve">
もしくは
</t>
    </r>
    <r>
      <rPr>
        <b/>
        <u/>
        <sz val="8"/>
        <color theme="1"/>
        <rFont val="游ゴシック"/>
        <family val="3"/>
        <charset val="128"/>
      </rPr>
      <t>ゆうちょ銀行</t>
    </r>
    <r>
      <rPr>
        <b/>
        <sz val="8"/>
        <color theme="1"/>
        <rFont val="游ゴシック"/>
        <family val="3"/>
        <charset val="128"/>
      </rPr>
      <t xml:space="preserve">
のどちらか一方のみ
を記入</t>
    </r>
    <rPh sb="0" eb="3">
      <t xml:space="preserve">フリコミサキ </t>
    </rPh>
    <rPh sb="3" eb="5">
      <t xml:space="preserve">コウザ </t>
    </rPh>
    <rPh sb="10" eb="12">
      <t xml:space="preserve">ギンコウ </t>
    </rPh>
    <rPh sb="12" eb="14">
      <t xml:space="preserve">イガイ </t>
    </rPh>
    <rPh sb="22" eb="24">
      <t xml:space="preserve">ギンコウ </t>
    </rPh>
    <rPh sb="29" eb="30">
      <t xml:space="preserve">イッポウ </t>
    </rPh>
    <rPh sb="33" eb="35">
      <t xml:space="preserve">キニュウ </t>
    </rPh>
    <phoneticPr fontId="1"/>
  </si>
  <si>
    <r>
      <t xml:space="preserve">銀行Pay
振込先口座
</t>
    </r>
    <r>
      <rPr>
        <b/>
        <sz val="8"/>
        <color theme="1"/>
        <rFont val="游ゴシック"/>
        <family val="3"/>
        <charset val="128"/>
      </rPr>
      <t xml:space="preserve">
</t>
    </r>
    <r>
      <rPr>
        <b/>
        <u/>
        <sz val="8"/>
        <color theme="1"/>
        <rFont val="游ゴシック"/>
        <family val="3"/>
        <charset val="128"/>
      </rPr>
      <t>ゆうちょ銀行以外</t>
    </r>
    <r>
      <rPr>
        <b/>
        <sz val="8"/>
        <color theme="1"/>
        <rFont val="游ゴシック"/>
        <family val="3"/>
        <charset val="128"/>
      </rPr>
      <t xml:space="preserve">
もしくは
</t>
    </r>
    <r>
      <rPr>
        <b/>
        <u/>
        <sz val="8"/>
        <color theme="1"/>
        <rFont val="游ゴシック"/>
        <family val="3"/>
        <charset val="128"/>
      </rPr>
      <t>ゆうちょ銀行</t>
    </r>
    <r>
      <rPr>
        <b/>
        <sz val="8"/>
        <color theme="1"/>
        <rFont val="游ゴシック"/>
        <family val="3"/>
        <charset val="128"/>
      </rPr>
      <t xml:space="preserve">
のどちらか一方のみ
を記入</t>
    </r>
    <rPh sb="0" eb="2">
      <t xml:space="preserve">ギンコウ </t>
    </rPh>
    <rPh sb="5" eb="8">
      <t xml:space="preserve">フリコミサキ </t>
    </rPh>
    <rPh sb="8" eb="10">
      <t xml:space="preserve">コウザ </t>
    </rPh>
    <rPh sb="15" eb="17">
      <t xml:space="preserve">ギンコウ </t>
    </rPh>
    <rPh sb="17" eb="19">
      <t xml:space="preserve">イガイ </t>
    </rPh>
    <rPh sb="27" eb="29">
      <t xml:space="preserve">ギンコウ </t>
    </rPh>
    <rPh sb="34" eb="35">
      <t xml:space="preserve">イッポウ </t>
    </rPh>
    <rPh sb="38" eb="40">
      <t xml:space="preserve">キニュウ </t>
    </rPh>
    <phoneticPr fontId="1"/>
  </si>
  <si>
    <t>J-Coin Pay
振込先口座</t>
    <phoneticPr fontId="1"/>
  </si>
  <si>
    <t>法人番号</t>
    <rPh sb="0" eb="4">
      <t xml:space="preserve">ホウジンバンゴウ </t>
    </rPh>
    <phoneticPr fontId="1"/>
  </si>
  <si>
    <t>（13桁）</t>
    <rPh sb="3" eb="4">
      <t xml:space="preserve">ケタ </t>
    </rPh>
    <phoneticPr fontId="1"/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</si>
  <si>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</si>
  <si>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</si>
  <si>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</si>
  <si>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</si>
  <si>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</si>
  <si>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</si>
  <si>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</si>
  <si>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</si>
  <si>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</si>
  <si>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</si>
  <si>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</si>
  <si>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</si>
  <si>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</si>
  <si>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</si>
  <si>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</si>
  <si>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</si>
  <si>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</si>
  <si>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</si>
  <si>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</si>
  <si>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</si>
  <si>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</si>
  <si>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</si>
  <si>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</si>
  <si>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</si>
  <si>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</si>
  <si>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業種</t>
    <rPh sb="0" eb="2">
      <t xml:space="preserve">ギョウシュカテゴリー </t>
    </rPh>
    <phoneticPr fontId="1"/>
  </si>
  <si>
    <t>ファッション</t>
    <phoneticPr fontId="1"/>
  </si>
  <si>
    <t>34</t>
  </si>
  <si>
    <t>35</t>
  </si>
  <si>
    <t>36</t>
  </si>
  <si>
    <t>37</t>
  </si>
  <si>
    <t>38</t>
  </si>
  <si>
    <t>39</t>
  </si>
  <si>
    <t>40</t>
  </si>
  <si>
    <t>年間売上</t>
    <rPh sb="0" eb="2">
      <t xml:space="preserve">ネンカンウリガエ </t>
    </rPh>
    <rPh sb="2" eb="4">
      <t xml:space="preserve">ウリアゲ </t>
    </rPh>
    <phoneticPr fontId="1"/>
  </si>
  <si>
    <t>資本金</t>
    <rPh sb="0" eb="3">
      <t xml:space="preserve">シホンキｎ </t>
    </rPh>
    <phoneticPr fontId="1"/>
  </si>
  <si>
    <t>従業員数</t>
    <rPh sb="0" eb="4">
      <t xml:space="preserve">ジュウギョウインスウ </t>
    </rPh>
    <phoneticPr fontId="1"/>
  </si>
  <si>
    <t>郵便番号</t>
    <rPh sb="0" eb="4">
      <t xml:space="preserve">ユウビンバンゴウ </t>
    </rPh>
    <phoneticPr fontId="1"/>
  </si>
  <si>
    <t>都道府県</t>
    <rPh sb="0" eb="4">
      <t xml:space="preserve">トドウフケｎ </t>
    </rPh>
    <phoneticPr fontId="1"/>
  </si>
  <si>
    <t>市区町村</t>
    <rPh sb="0" eb="4">
      <t xml:space="preserve">シクチョウソｎ </t>
    </rPh>
    <phoneticPr fontId="1"/>
  </si>
  <si>
    <t>番地</t>
    <rPh sb="0" eb="2">
      <t xml:space="preserve">バンチ </t>
    </rPh>
    <phoneticPr fontId="1"/>
  </si>
  <si>
    <t>建物名</t>
    <rPh sb="0" eb="3">
      <t xml:space="preserve">タテモノメイ </t>
    </rPh>
    <phoneticPr fontId="1"/>
  </si>
  <si>
    <t>屋号</t>
    <rPh sb="0" eb="2">
      <t xml:space="preserve">ヤゴウ </t>
    </rPh>
    <phoneticPr fontId="1"/>
  </si>
  <si>
    <t>屋号英名</t>
    <rPh sb="0" eb="2">
      <t xml:space="preserve">ヤゴウ </t>
    </rPh>
    <rPh sb="2" eb="4">
      <t xml:space="preserve">エイメイ </t>
    </rPh>
    <phoneticPr fontId="1"/>
  </si>
  <si>
    <t>担当者情報</t>
    <rPh sb="0" eb="5">
      <t xml:space="preserve">タントウシャジョウホウ </t>
    </rPh>
    <phoneticPr fontId="1"/>
  </si>
  <si>
    <t>代表者情報</t>
    <rPh sb="0" eb="3">
      <t xml:space="preserve">ダイヒョウシャ </t>
    </rPh>
    <rPh sb="3" eb="5">
      <t xml:space="preserve">ジョウホウ </t>
    </rPh>
    <phoneticPr fontId="1"/>
  </si>
  <si>
    <t>0：男性、1：女性</t>
    <rPh sb="2" eb="4">
      <t xml:space="preserve">ダンセイ </t>
    </rPh>
    <rPh sb="7" eb="9">
      <t xml:space="preserve">ジョセイ </t>
    </rPh>
    <phoneticPr fontId="1"/>
  </si>
  <si>
    <t>氏名（姓）</t>
    <rPh sb="0" eb="2">
      <t xml:space="preserve">シメイ </t>
    </rPh>
    <rPh sb="3" eb="4">
      <t xml:space="preserve">セイ </t>
    </rPh>
    <phoneticPr fontId="1"/>
  </si>
  <si>
    <t>氏名（名）</t>
    <rPh sb="0" eb="2">
      <t xml:space="preserve">シメイ </t>
    </rPh>
    <rPh sb="3" eb="4">
      <t xml:space="preserve">メイ </t>
    </rPh>
    <phoneticPr fontId="1"/>
  </si>
  <si>
    <t>性別</t>
    <rPh sb="0" eb="2">
      <t xml:space="preserve">セイベツ </t>
    </rPh>
    <phoneticPr fontId="1"/>
  </si>
  <si>
    <t>生年月日</t>
    <rPh sb="0" eb="4">
      <t xml:space="preserve">セイネンガッピ </t>
    </rPh>
    <phoneticPr fontId="1"/>
  </si>
  <si>
    <t>月</t>
    <rPh sb="0" eb="1">
      <t xml:space="preserve">ガツ </t>
    </rPh>
    <phoneticPr fontId="1"/>
  </si>
  <si>
    <t>日</t>
    <rPh sb="0" eb="1">
      <t xml:space="preserve">ニチ </t>
    </rPh>
    <phoneticPr fontId="1"/>
  </si>
  <si>
    <t>電話番号</t>
    <rPh sb="0" eb="4">
      <t xml:space="preserve">デンワバンゴウ </t>
    </rPh>
    <phoneticPr fontId="1"/>
  </si>
  <si>
    <t>メールアドレス</t>
    <phoneticPr fontId="1"/>
  </si>
  <si>
    <t>基本情報</t>
    <rPh sb="0" eb="4">
      <t xml:space="preserve">キホンジョウホウ </t>
    </rPh>
    <phoneticPr fontId="1"/>
  </si>
  <si>
    <t>取扱商品</t>
    <rPh sb="0" eb="4">
      <t xml:space="preserve">トリアツカイショウヒｎ </t>
    </rPh>
    <phoneticPr fontId="1"/>
  </si>
  <si>
    <r>
      <t xml:space="preserve">本社住所
</t>
    </r>
    <r>
      <rPr>
        <b/>
        <sz val="8"/>
        <color theme="1"/>
        <rFont val="游ゴシック"/>
        <family val="3"/>
        <charset val="128"/>
      </rPr>
      <t>スターターキット
はこちらの住所に
ご送付いたします。</t>
    </r>
    <rPh sb="0" eb="2">
      <t xml:space="preserve">ホンシャ </t>
    </rPh>
    <rPh sb="2" eb="4">
      <t xml:space="preserve">ジュウショ </t>
    </rPh>
    <phoneticPr fontId="1"/>
  </si>
  <si>
    <t>屋号情報</t>
    <rPh sb="0" eb="2">
      <t xml:space="preserve">ヤゴウ </t>
    </rPh>
    <rPh sb="2" eb="4">
      <t xml:space="preserve">ジョウホウ </t>
    </rPh>
    <phoneticPr fontId="1"/>
  </si>
  <si>
    <r>
      <t xml:space="preserve">屋号住所
</t>
    </r>
    <r>
      <rPr>
        <b/>
        <sz val="8"/>
        <color theme="1"/>
        <rFont val="游ゴシック"/>
        <family val="3"/>
        <charset val="128"/>
      </rPr>
      <t>スターターキット
はこちらの住所に
ご送付いたします。</t>
    </r>
    <rPh sb="0" eb="2">
      <t xml:space="preserve">ヤゴウ </t>
    </rPh>
    <rPh sb="2" eb="4">
      <t xml:space="preserve">ジュウショ </t>
    </rPh>
    <phoneticPr fontId="1"/>
  </si>
  <si>
    <t>屋号名</t>
    <rPh sb="0" eb="2">
      <t xml:space="preserve">ヤゴウ </t>
    </rPh>
    <rPh sb="2" eb="3">
      <t xml:space="preserve">メイ </t>
    </rPh>
    <phoneticPr fontId="1"/>
  </si>
  <si>
    <t>個人事業者様の契約者様の情報をご入力ください。</t>
    <rPh sb="0" eb="2">
      <t xml:space="preserve">コジンジギョウヌッ </t>
    </rPh>
    <rPh sb="2" eb="4">
      <t xml:space="preserve">ジギョウヌシ </t>
    </rPh>
    <rPh sb="4" eb="5">
      <t xml:space="preserve">シャ </t>
    </rPh>
    <rPh sb="5" eb="6">
      <t xml:space="preserve">サマ </t>
    </rPh>
    <rPh sb="7" eb="10">
      <t xml:space="preserve">ケイヤクシャ </t>
    </rPh>
    <rPh sb="10" eb="11">
      <t xml:space="preserve">サマ </t>
    </rPh>
    <rPh sb="12" eb="14">
      <t xml:space="preserve">ジョウホウヲ </t>
    </rPh>
    <phoneticPr fontId="1"/>
  </si>
  <si>
    <t>事業形態が個人事業者の場合にご記入ください。</t>
    <rPh sb="0" eb="4">
      <t xml:space="preserve">ジギョウケイタイガ </t>
    </rPh>
    <rPh sb="5" eb="9">
      <t xml:space="preserve">コジンジギョウヌシ </t>
    </rPh>
    <rPh sb="9" eb="10">
      <t xml:space="preserve">シャ </t>
    </rPh>
    <rPh sb="11" eb="13">
      <t xml:space="preserve">バアイニ </t>
    </rPh>
    <phoneticPr fontId="1"/>
  </si>
  <si>
    <t>JPQR加盟店申込書（個人事業者情報）</t>
    <rPh sb="4" eb="10">
      <t xml:space="preserve">カメイテンモウシコミショ </t>
    </rPh>
    <rPh sb="11" eb="15">
      <t xml:space="preserve">コジンジギョウヌシ </t>
    </rPh>
    <rPh sb="15" eb="16">
      <t xml:space="preserve">シャ </t>
    </rPh>
    <rPh sb="16" eb="18">
      <t xml:space="preserve">キホンジョウホウ </t>
    </rPh>
    <phoneticPr fontId="1"/>
  </si>
  <si>
    <t>0：法人、1：個人事業者</t>
    <rPh sb="2" eb="4">
      <t xml:space="preserve">ホウジｎ </t>
    </rPh>
    <rPh sb="7" eb="11">
      <t xml:space="preserve">コジンジギョウヌシ </t>
    </rPh>
    <rPh sb="11" eb="12">
      <t xml:space="preserve">シャ </t>
    </rPh>
    <phoneticPr fontId="1"/>
  </si>
  <si>
    <t>口座名義（カナ）</t>
    <rPh sb="0" eb="4">
      <t xml:space="preserve">コウザメイギ </t>
    </rPh>
    <phoneticPr fontId="1"/>
  </si>
  <si>
    <t>業種</t>
    <rPh sb="0" eb="2">
      <t xml:space="preserve">ギョウシュ </t>
    </rPh>
    <phoneticPr fontId="1"/>
  </si>
  <si>
    <t>キッチン・料理用器具</t>
    <rPh sb="5" eb="8">
      <t>リョウリヨウ</t>
    </rPh>
    <rPh sb="8" eb="10">
      <t>キグ</t>
    </rPh>
    <phoneticPr fontId="10"/>
  </si>
  <si>
    <t>業種分類</t>
    <rPh sb="0" eb="4">
      <t xml:space="preserve">ギョウシュブンルイ </t>
    </rPh>
    <phoneticPr fontId="1"/>
  </si>
  <si>
    <t>No.</t>
    <phoneticPr fontId="12"/>
  </si>
  <si>
    <t>大分類</t>
    <rPh sb="0" eb="1">
      <t>ダイ</t>
    </rPh>
    <rPh sb="1" eb="3">
      <t>ブンルイ</t>
    </rPh>
    <phoneticPr fontId="13"/>
  </si>
  <si>
    <t>小分類</t>
    <rPh sb="0" eb="1">
      <t>ショウ</t>
    </rPh>
    <phoneticPr fontId="13"/>
  </si>
  <si>
    <t>項目名</t>
    <phoneticPr fontId="12"/>
  </si>
  <si>
    <t>桁数</t>
    <rPh sb="0" eb="2">
      <t>ケタスウ</t>
    </rPh>
    <phoneticPr fontId="12"/>
  </si>
  <si>
    <t>ﾌｫ-ﾏｯﾄ仕様</t>
    <rPh sb="6" eb="8">
      <t>シヨウ</t>
    </rPh>
    <phoneticPr fontId="12"/>
  </si>
  <si>
    <t>備考</t>
    <rPh sb="0" eb="2">
      <t>ビコウ</t>
    </rPh>
    <phoneticPr fontId="12"/>
  </si>
  <si>
    <t>審査追加</t>
  </si>
  <si>
    <t>システム自動登録</t>
  </si>
  <si>
    <t>Web受付No</t>
    <phoneticPr fontId="13"/>
  </si>
  <si>
    <t>半角英数字</t>
    <phoneticPr fontId="13"/>
  </si>
  <si>
    <t>JP ＋ 7桁</t>
    <rPh sb="6" eb="7">
      <t>ケタ</t>
    </rPh>
    <phoneticPr fontId="13"/>
  </si>
  <si>
    <t>移行データの場合は、「JP ＋ 7桁半角英数字」
それ以外の場合は、「JP ＋ 7桁半角数字」</t>
    <phoneticPr fontId="13"/>
  </si>
  <si>
    <t>申込日</t>
    <phoneticPr fontId="13"/>
  </si>
  <si>
    <t>DATE</t>
  </si>
  <si>
    <t>YYYY/MM/DD</t>
    <phoneticPr fontId="13"/>
  </si>
  <si>
    <t>更新日</t>
    <phoneticPr fontId="13"/>
  </si>
  <si>
    <t>統一店舗識別コード</t>
    <phoneticPr fontId="13"/>
  </si>
  <si>
    <t>半角数字</t>
  </si>
  <si>
    <t>-</t>
    <phoneticPr fontId="13"/>
  </si>
  <si>
    <t>統一店舗識別コード</t>
  </si>
  <si>
    <t>Lv2_グループコード</t>
  </si>
  <si>
    <t>0000</t>
  </si>
  <si>
    <t>Lv3_店舗コード</t>
  </si>
  <si>
    <t>Lv4_APコード</t>
  </si>
  <si>
    <t>000000</t>
    <phoneticPr fontId="13"/>
  </si>
  <si>
    <t>法人個人共通</t>
  </si>
  <si>
    <t>加盟店申込</t>
    <phoneticPr fontId="13"/>
  </si>
  <si>
    <t>加盟店申込合意</t>
  </si>
  <si>
    <t>0 or 1</t>
    <phoneticPr fontId="13"/>
  </si>
  <si>
    <t>0:合意しない、1:合意する</t>
    <phoneticPr fontId="13"/>
  </si>
  <si>
    <t>割賦販売法対応</t>
  </si>
  <si>
    <t>特商法・前払いに該当する販売方法であるか</t>
  </si>
  <si>
    <t>0:該当しない、1:該当する</t>
    <phoneticPr fontId="13"/>
  </si>
  <si>
    <t>訪問販売</t>
  </si>
  <si>
    <t>特定継続的役務提供</t>
  </si>
  <si>
    <t>電話勧誘販売</t>
  </si>
  <si>
    <t>連鎖販売</t>
    <phoneticPr fontId="13"/>
  </si>
  <si>
    <t>業務提供誘引販売</t>
  </si>
  <si>
    <t>前払い式取引</t>
  </si>
  <si>
    <t>特商法措置の経験有無</t>
  </si>
  <si>
    <t>反社</t>
  </si>
  <si>
    <t>反社に関する質問</t>
  </si>
  <si>
    <t>0:反社勢力である、1:反社勢力でない</t>
    <rPh sb="2" eb="4">
      <t>ハンシャ</t>
    </rPh>
    <rPh sb="4" eb="6">
      <t>セイリョク</t>
    </rPh>
    <rPh sb="12" eb="14">
      <t>ハンシャ</t>
    </rPh>
    <rPh sb="14" eb="16">
      <t>セイリョク</t>
    </rPh>
    <phoneticPr fontId="13"/>
  </si>
  <si>
    <t>会社属性</t>
  </si>
  <si>
    <t>フランチャイジー店舗の有無</t>
  </si>
  <si>
    <t>0:無、1:有</t>
    <rPh sb="2" eb="3">
      <t>ム</t>
    </rPh>
    <rPh sb="6" eb="7">
      <t>アリ</t>
    </rPh>
    <phoneticPr fontId="13"/>
  </si>
  <si>
    <t>親会社・子会社の有無</t>
  </si>
  <si>
    <t>法人/個人事業主</t>
  </si>
  <si>
    <t>法人/個人事業主</t>
    <phoneticPr fontId="13"/>
  </si>
  <si>
    <t>0:法人、1:個人事業主</t>
    <rPh sb="2" eb="4">
      <t>ホウジン</t>
    </rPh>
    <rPh sb="7" eb="12">
      <t>コジンジギョウヌシ</t>
    </rPh>
    <phoneticPr fontId="13"/>
  </si>
  <si>
    <t>法人個人共通</t>
    <phoneticPr fontId="14"/>
  </si>
  <si>
    <t>決済サービス</t>
    <rPh sb="0" eb="2">
      <t>ケッサイ</t>
    </rPh>
    <phoneticPr fontId="14"/>
  </si>
  <si>
    <t>決済サービス</t>
    <phoneticPr fontId="14"/>
  </si>
  <si>
    <t>コード定義：CDC0002　例：01：au Pay</t>
    <rPh sb="3" eb="5">
      <t>テイギ</t>
    </rPh>
    <rPh sb="14" eb="15">
      <t>レイ</t>
    </rPh>
    <phoneticPr fontId="13"/>
  </si>
  <si>
    <t>導入サービス</t>
  </si>
  <si>
    <t>0 or 1 or 2</t>
    <phoneticPr fontId="13"/>
  </si>
  <si>
    <t>0:新規利用、1:利用しない、2:既に利用中</t>
    <phoneticPr fontId="13"/>
  </si>
  <si>
    <t>法人個人共通</t>
    <phoneticPr fontId="13"/>
  </si>
  <si>
    <t>導入サービス</t>
    <phoneticPr fontId="13"/>
  </si>
  <si>
    <t>導入_J-Coin Pay</t>
    <phoneticPr fontId="13"/>
  </si>
  <si>
    <t>導入_サービス１５</t>
  </si>
  <si>
    <t>導入_サービス１６</t>
  </si>
  <si>
    <t>導入_サービス１７</t>
  </si>
  <si>
    <t>導入_サービス１８</t>
  </si>
  <si>
    <t>導入_サービス１９</t>
  </si>
  <si>
    <t>導入_サービス２０</t>
  </si>
  <si>
    <t>契約先</t>
  </si>
  <si>
    <t>全角文字列</t>
  </si>
  <si>
    <t>契約先_LINE Pay</t>
    <phoneticPr fontId="13"/>
  </si>
  <si>
    <t>契約先_メルペイ</t>
    <phoneticPr fontId="13"/>
  </si>
  <si>
    <t>契約先_銀行Pay</t>
    <phoneticPr fontId="13"/>
  </si>
  <si>
    <t>契約先_J-Coin Pay</t>
    <phoneticPr fontId="13"/>
  </si>
  <si>
    <t>契約先_１５</t>
  </si>
  <si>
    <t>契約先_１６</t>
  </si>
  <si>
    <t>契約先_１７</t>
  </si>
  <si>
    <t>契約先_１８</t>
  </si>
  <si>
    <t>契約先_１９</t>
  </si>
  <si>
    <t>契約先_２０</t>
  </si>
  <si>
    <t>銀行Pay振込先口座（福岡銀行）</t>
  </si>
  <si>
    <t>福岡銀行支店名</t>
  </si>
  <si>
    <t>福岡銀行口座番号</t>
    <phoneticPr fontId="13"/>
  </si>
  <si>
    <t>半角数字</t>
    <phoneticPr fontId="13"/>
  </si>
  <si>
    <t>福岡銀行口座名義</t>
  </si>
  <si>
    <t>福岡銀行口座名義（カナ）</t>
  </si>
  <si>
    <t>全角カナ</t>
  </si>
  <si>
    <t>銀行Pay振込先口座（ゆうちょ銀行）</t>
    <rPh sb="0" eb="2">
      <t>ギンコウ</t>
    </rPh>
    <rPh sb="5" eb="8">
      <t>フリコミサキ</t>
    </rPh>
    <rPh sb="8" eb="10">
      <t>コウザ</t>
    </rPh>
    <rPh sb="15" eb="17">
      <t>ギンコウ</t>
    </rPh>
    <phoneticPr fontId="13"/>
  </si>
  <si>
    <t>ゆうちょ銀行口座なし</t>
    <phoneticPr fontId="13"/>
  </si>
  <si>
    <t>銀行Pay振込先口座（ゆうちょ銀行）</t>
    <phoneticPr fontId="13"/>
  </si>
  <si>
    <t>銀行Pay振込先口座（ゆうちょ銀行）</t>
  </si>
  <si>
    <t>ゆうちょ口座番号（番号）</t>
  </si>
  <si>
    <t>ゆうちょ口座名義</t>
  </si>
  <si>
    <t>ゆうちょ口座名義（カナ）</t>
  </si>
  <si>
    <t>法人設立年月日（年）</t>
  </si>
  <si>
    <t>YYYY</t>
    <phoneticPr fontId="13"/>
  </si>
  <si>
    <t>法人設立年月日（月）</t>
  </si>
  <si>
    <t>MM</t>
    <phoneticPr fontId="13"/>
  </si>
  <si>
    <t>法人設立年月日（日）</t>
  </si>
  <si>
    <t>DD</t>
    <phoneticPr fontId="13"/>
  </si>
  <si>
    <t>ゆうちょ利用限度額（単位：万円）</t>
  </si>
  <si>
    <t>J-Coin Pay対応振込先口座</t>
  </si>
  <si>
    <t>J-Coin振込先金融機関コード</t>
  </si>
  <si>
    <t>J-Coin振込先金融機関名</t>
  </si>
  <si>
    <t>J-Coin振込先支店コード</t>
  </si>
  <si>
    <t>J-Coin振込先支店名</t>
  </si>
  <si>
    <t>J-Coin振込先口座番号</t>
  </si>
  <si>
    <t>J-Coin振込先口座名義</t>
  </si>
  <si>
    <t>J-Coin振込先口座名義（カナ）</t>
  </si>
  <si>
    <t>振込先口座情報(ゆうちょ以外)</t>
  </si>
  <si>
    <t>金融機関コード</t>
  </si>
  <si>
    <t>金融機関名</t>
  </si>
  <si>
    <t>金融機関名（カナ）</t>
  </si>
  <si>
    <t>支店コード</t>
  </si>
  <si>
    <t>支店名</t>
  </si>
  <si>
    <t>支店名（カナ）</t>
  </si>
  <si>
    <t>口座種別</t>
  </si>
  <si>
    <t>0:普通、1:当座</t>
    <phoneticPr fontId="13"/>
  </si>
  <si>
    <t>口座番号</t>
    <phoneticPr fontId="13"/>
  </si>
  <si>
    <t>口座名義</t>
  </si>
  <si>
    <t>振込先口座情報(ゆうちょ以外)</t>
    <phoneticPr fontId="13"/>
  </si>
  <si>
    <t>口座名義（カナ）</t>
  </si>
  <si>
    <t>振込先口座情報(ゆうちょ)</t>
  </si>
  <si>
    <t>ゆうちょ口座番号（記号）</t>
  </si>
  <si>
    <t>法人</t>
  </si>
  <si>
    <t>法人・事業者情報</t>
  </si>
  <si>
    <t>法人名</t>
  </si>
  <si>
    <t>法人名（フリガナ）</t>
  </si>
  <si>
    <t>法人番号（13桁）</t>
  </si>
  <si>
    <t>法人・業種カテゴリー</t>
    <phoneticPr fontId="13"/>
  </si>
  <si>
    <t>法人・業種サブカテゴリー</t>
    <phoneticPr fontId="13"/>
  </si>
  <si>
    <t>年間売上（単位：万円）</t>
  </si>
  <si>
    <t>売上時点（年）</t>
  </si>
  <si>
    <t>売上時点（月）</t>
  </si>
  <si>
    <t>資本金（単位：万円）</t>
  </si>
  <si>
    <t>従業員数（単位：人）</t>
  </si>
  <si>
    <t>半角英数記</t>
  </si>
  <si>
    <t>法人・本社所在地住所（都道府県）</t>
  </si>
  <si>
    <t>法人・本社所在地住所（市区町村）</t>
  </si>
  <si>
    <t>法人・本社所在地住所（番地）</t>
  </si>
  <si>
    <t>法人・本社所在地住所（建物名）</t>
  </si>
  <si>
    <t>法人・本社所在地住所（都道府県カナ）</t>
  </si>
  <si>
    <t>法人・本社所在地住所（市区町村カナ）</t>
  </si>
  <si>
    <t>法人・本社所在地住所（番地カナ）</t>
  </si>
  <si>
    <t>法人・本社所在地住所（建物名カナ）</t>
  </si>
  <si>
    <t>法人・事業者情報</t>
    <phoneticPr fontId="13"/>
  </si>
  <si>
    <t>法人・屋号情報</t>
    <phoneticPr fontId="13"/>
  </si>
  <si>
    <t>法人・屋号名</t>
  </si>
  <si>
    <t>法人・屋号情報</t>
  </si>
  <si>
    <t>法人・屋号名（カナ）</t>
  </si>
  <si>
    <t>法人・屋号名（半角英数）</t>
  </si>
  <si>
    <t>半角英数</t>
  </si>
  <si>
    <t>法人・代表者情報</t>
  </si>
  <si>
    <t>法人・代表者氏名　姓</t>
  </si>
  <si>
    <t>法人・代表者氏名　名</t>
  </si>
  <si>
    <t>法人・代表者氏名（カナ）姓</t>
  </si>
  <si>
    <t>法人・代表者氏名（カナ）名</t>
  </si>
  <si>
    <t>法人・代表者性別</t>
  </si>
  <si>
    <t>0:男性、1:女性</t>
    <phoneticPr fontId="13"/>
  </si>
  <si>
    <t>法人・代表者生年月日（年）</t>
  </si>
  <si>
    <t>法人・代表者生年月日（月）</t>
  </si>
  <si>
    <t>法人・代表者情報</t>
    <phoneticPr fontId="13"/>
  </si>
  <si>
    <t>法人・代表者生年月日（日）</t>
  </si>
  <si>
    <t>法人・代表者部署・役職</t>
  </si>
  <si>
    <t>法人・代表者郵便番号</t>
    <rPh sb="6" eb="10">
      <t>ユウビンバンゴウ</t>
    </rPh>
    <phoneticPr fontId="13"/>
  </si>
  <si>
    <t>法人・代表者住所（都道府県）</t>
  </si>
  <si>
    <t>法人・代表者住所（市区町村）</t>
  </si>
  <si>
    <t>法人・代表者住所（番地）</t>
  </si>
  <si>
    <t>法人・代表者住所（建物名）</t>
  </si>
  <si>
    <t>法人・代表者住所（都道府県カナ）</t>
  </si>
  <si>
    <t>法人・代表者住所（市区町村カナ）</t>
  </si>
  <si>
    <t>法人・代表者住所（番地カナ）</t>
  </si>
  <si>
    <t>法人・代表者住所（建物名カナ）</t>
  </si>
  <si>
    <t>法人・代表者電話番号</t>
  </si>
  <si>
    <t>法人・担当者情報</t>
    <phoneticPr fontId="13"/>
  </si>
  <si>
    <t>法人・担当者氏名　姓</t>
  </si>
  <si>
    <t>法人・担当者情報</t>
  </si>
  <si>
    <t>法人・担当者氏名　名</t>
  </si>
  <si>
    <t>法人・担当者氏名（カナ）姓</t>
  </si>
  <si>
    <t>法人・担当者氏名（カナ）名</t>
  </si>
  <si>
    <t>法人・担当者電話番号</t>
  </si>
  <si>
    <t>法人・担当者メールアドレス</t>
  </si>
  <si>
    <t>個人事業主</t>
  </si>
  <si>
    <t>個人事業主・屋号情報</t>
    <phoneticPr fontId="13"/>
  </si>
  <si>
    <t>個人事業主・屋号情報</t>
  </si>
  <si>
    <t>個人事業主・業種カテゴリー</t>
    <phoneticPr fontId="13"/>
  </si>
  <si>
    <t>全角文字列</t>
    <phoneticPr fontId="13"/>
  </si>
  <si>
    <t>個人事業主・業種サブカテゴリー</t>
    <phoneticPr fontId="13"/>
  </si>
  <si>
    <t>個人事業主・契約者情報</t>
  </si>
  <si>
    <t>個人事業主・契約者氏名　姓</t>
  </si>
  <si>
    <t>個人事業主・契約者氏名　名</t>
  </si>
  <si>
    <t>個人事業主・契約者氏名（カナ）姓</t>
  </si>
  <si>
    <t>個人事業主・契約者氏名（カナ）名</t>
  </si>
  <si>
    <t>個人事業主・契約者性別</t>
  </si>
  <si>
    <t>個人事業主・契約者生年月日(年)</t>
  </si>
  <si>
    <t>個人事業主・契約者生年月日(月)</t>
  </si>
  <si>
    <t>個人事業主・契約者生年月日(日)</t>
  </si>
  <si>
    <t>個人事業主・契約者部署・役職</t>
  </si>
  <si>
    <t>個人事業主・契約者自宅郵便番号</t>
  </si>
  <si>
    <t>ハイフン無し</t>
    <phoneticPr fontId="13"/>
  </si>
  <si>
    <t>個人事業主・契約者自宅住所（都道府県）</t>
  </si>
  <si>
    <t>個人事業主・契約者自宅住所（市区町村）</t>
  </si>
  <si>
    <t>個人事業主・契約者自宅住所（番地）</t>
  </si>
  <si>
    <t>個人事業主・契約者自宅住所（建物名）</t>
  </si>
  <si>
    <t>個人事業主・契約者自宅住所（都道府県カナ）</t>
  </si>
  <si>
    <t>個人事業主・契約者自宅住所（市区町村カナ）</t>
  </si>
  <si>
    <t>個人事業主・契約者自宅住所（番地カナ）</t>
  </si>
  <si>
    <t>個人事業主・契約者自宅住所（建物名カナ）</t>
  </si>
  <si>
    <t>個人事業主・契約者情報</t>
    <phoneticPr fontId="13"/>
  </si>
  <si>
    <t>個人事業主・契約者電話番号</t>
  </si>
  <si>
    <t>個人事業主・契約者メールアドレス</t>
  </si>
  <si>
    <t>個人事業主・担当者情報</t>
  </si>
  <si>
    <t>0:契約者と同じ、1:契約者と異なる</t>
    <phoneticPr fontId="13"/>
  </si>
  <si>
    <t>個人事業主担当者氏名　姓</t>
  </si>
  <si>
    <t>個人事業主担当者氏名　名</t>
  </si>
  <si>
    <t>個人事業主担当者氏名（カナ）姓</t>
  </si>
  <si>
    <t>個人事業主・担当者情報</t>
    <phoneticPr fontId="13"/>
  </si>
  <si>
    <t>個人事業主担当者氏名（カナ）名</t>
  </si>
  <si>
    <t>個人事業主担当者電話番号</t>
  </si>
  <si>
    <t>個人事業主担当者メールアドレス</t>
  </si>
  <si>
    <t>個人事業主・本社所在地情報</t>
    <phoneticPr fontId="13"/>
  </si>
  <si>
    <t>個人事業主・本社所在地選択</t>
  </si>
  <si>
    <t>0:屋号と同じ、1:自宅住所と同じ、2:それ以外</t>
    <phoneticPr fontId="13"/>
  </si>
  <si>
    <t>個人事業主・本社所在地情報</t>
  </si>
  <si>
    <t>個人事業主・本社所在地郵便番号</t>
  </si>
  <si>
    <t>個人事業主・本社所在地住所（都道府県）</t>
  </si>
  <si>
    <t>個人事業主・本社所在地住所（市区町村）</t>
  </si>
  <si>
    <t>個人事業主・本社所在地住所（番地）</t>
  </si>
  <si>
    <t>個人事業主・本社所在地住所（建物名）</t>
  </si>
  <si>
    <t>個人事業主・本社所在地住所（都道府県カナ）</t>
  </si>
  <si>
    <t>個人事業主・本社所在地住所（市区町村カナ）</t>
  </si>
  <si>
    <t>個人事業主・本社所在地住所（番地カナ）</t>
  </si>
  <si>
    <t>個人事業主・本社所在地住所（建物名カナ）</t>
  </si>
  <si>
    <t>個人事業主・本社所在地電話番号</t>
  </si>
  <si>
    <t>個人事業主・代表店舗情報</t>
    <phoneticPr fontId="13"/>
  </si>
  <si>
    <t>個人事業主・代表店舗選択</t>
  </si>
  <si>
    <t>個人事業主・代表店舗情報</t>
  </si>
  <si>
    <t>個人事業主・代表店舗郵便番号</t>
  </si>
  <si>
    <t>個人事業主・代表店舗住所（都道府県）</t>
  </si>
  <si>
    <t>個人事業主・代表店舗住所（市区町村）</t>
  </si>
  <si>
    <t>個人事業主・代表店舗住所（番地）</t>
  </si>
  <si>
    <t>個人事業主・代表店舗住所（建物名）</t>
  </si>
  <si>
    <t>個人事業主・代表店舗住所（都道府県カナ）</t>
  </si>
  <si>
    <t>個人事業主・代表店舗住所（市区町村カナ）</t>
  </si>
  <si>
    <t>個人事業主・代表店舗住所（番地カナ）</t>
  </si>
  <si>
    <t>個人事業主・代表店舗住所（建物名カナ）</t>
  </si>
  <si>
    <t>個人事業主・代表店舗電話番号</t>
  </si>
  <si>
    <t>店舗</t>
  </si>
  <si>
    <t>店舗情報</t>
  </si>
  <si>
    <t>店舗名</t>
  </si>
  <si>
    <t>店舗名（カナ）</t>
  </si>
  <si>
    <t>店舗名（半角英数）</t>
  </si>
  <si>
    <t>取扱商品</t>
  </si>
  <si>
    <t>営業に関連する免許・許可番号①</t>
  </si>
  <si>
    <t>営業に関連する免許・許可番号②</t>
  </si>
  <si>
    <t>営業に関連する免許・許可番号③</t>
    <phoneticPr fontId="13"/>
  </si>
  <si>
    <t>店舗郵便番号</t>
  </si>
  <si>
    <t>店舗住所（都道府県）</t>
  </si>
  <si>
    <t>店舗住所（市区町村）</t>
  </si>
  <si>
    <t>店舗住所（番地）</t>
  </si>
  <si>
    <t>店舗住所（建物名）</t>
  </si>
  <si>
    <t>店舗住所（都道府県カナ）</t>
  </si>
  <si>
    <t>店舗住所（市区町村カナ）</t>
  </si>
  <si>
    <t>店舗住所（番地カナ）</t>
  </si>
  <si>
    <t>店舗住所（建物名カナ）</t>
  </si>
  <si>
    <t>店舗電話番号</t>
  </si>
  <si>
    <t>メールアドレス</t>
  </si>
  <si>
    <r>
      <t>表明・確約できる場合、「</t>
    </r>
    <r>
      <rPr>
        <b/>
        <sz val="10"/>
        <color theme="1"/>
        <rFont val="游ゴシック"/>
        <family val="3"/>
        <charset val="128"/>
        <scheme val="minor"/>
      </rPr>
      <t>1</t>
    </r>
    <r>
      <rPr>
        <sz val="10"/>
        <color theme="1"/>
        <rFont val="游ゴシック"/>
        <family val="3"/>
        <charset val="128"/>
        <scheme val="minor"/>
      </rPr>
      <t>」を記入してください。</t>
    </r>
    <rPh sb="0" eb="2">
      <t xml:space="preserve">ヒョウメイ </t>
    </rPh>
    <rPh sb="3" eb="5">
      <t xml:space="preserve">カクヤク </t>
    </rPh>
    <rPh sb="15" eb="17">
      <t xml:space="preserve">キニュウシテクダサイ </t>
    </rPh>
    <phoneticPr fontId="1"/>
  </si>
  <si>
    <r>
      <t>同意する場合「</t>
    </r>
    <r>
      <rPr>
        <b/>
        <sz val="10"/>
        <color theme="1"/>
        <rFont val="游ゴシック"/>
        <family val="3"/>
        <charset val="128"/>
        <scheme val="minor"/>
      </rPr>
      <t>1</t>
    </r>
    <r>
      <rPr>
        <sz val="10"/>
        <color theme="1"/>
        <rFont val="游ゴシック"/>
        <family val="3"/>
        <charset val="128"/>
        <scheme val="minor"/>
      </rPr>
      <t>」を記入してください。</t>
    </r>
    <rPh sb="0" eb="2">
      <t xml:space="preserve">ドウイスルバアイ </t>
    </rPh>
    <rPh sb="10" eb="12">
      <t xml:space="preserve">キニュウシテクダサイ </t>
    </rPh>
    <phoneticPr fontId="1"/>
  </si>
  <si>
    <t>業種について</t>
    <rPh sb="0" eb="2">
      <t xml:space="preserve">ギョウシュ </t>
    </rPh>
    <phoneticPr fontId="1"/>
  </si>
  <si>
    <t>飲食・レストラン</t>
    <rPh sb="0" eb="2">
      <t>インショク</t>
    </rPh>
    <phoneticPr fontId="8"/>
  </si>
  <si>
    <t>食料品</t>
    <rPh sb="0" eb="3">
      <t>ショクリョウヒン</t>
    </rPh>
    <phoneticPr fontId="8"/>
  </si>
  <si>
    <t>ショッピング・小売</t>
    <rPh sb="7" eb="9">
      <t>コウリ</t>
    </rPh>
    <phoneticPr fontId="8"/>
  </si>
  <si>
    <t>スポーツ用品</t>
    <rPh sb="4" eb="6">
      <t>ヨウヒン</t>
    </rPh>
    <phoneticPr fontId="8"/>
  </si>
  <si>
    <t>スポーツ施設・教室</t>
    <rPh sb="4" eb="6">
      <t>シセツ</t>
    </rPh>
    <rPh sb="7" eb="9">
      <t>キョウシツ</t>
    </rPh>
    <phoneticPr fontId="8"/>
  </si>
  <si>
    <t>教育・習い事</t>
    <rPh sb="0" eb="2">
      <t>キョウイク</t>
    </rPh>
    <rPh sb="3" eb="4">
      <t>ナラ</t>
    </rPh>
    <rPh sb="5" eb="6">
      <t>ゴト</t>
    </rPh>
    <phoneticPr fontId="8"/>
  </si>
  <si>
    <t>保育・学校</t>
    <rPh sb="0" eb="2">
      <t>ホイク</t>
    </rPh>
    <rPh sb="3" eb="5">
      <t>ガッコウ</t>
    </rPh>
    <phoneticPr fontId="8"/>
  </si>
  <si>
    <t>美容・サロン</t>
    <rPh sb="0" eb="2">
      <t>ビヨウ</t>
    </rPh>
    <phoneticPr fontId="8"/>
  </si>
  <si>
    <t>医療機関・診療所</t>
    <rPh sb="0" eb="2">
      <t>イリョウ</t>
    </rPh>
    <rPh sb="2" eb="4">
      <t>キカン</t>
    </rPh>
    <rPh sb="5" eb="8">
      <t>シンリョウジョ</t>
    </rPh>
    <phoneticPr fontId="8"/>
  </si>
  <si>
    <t>専門サービス</t>
    <rPh sb="0" eb="2">
      <t>センモン</t>
    </rPh>
    <phoneticPr fontId="8"/>
  </si>
  <si>
    <t>生活関連サービス</t>
    <rPh sb="0" eb="2">
      <t>セイカツ</t>
    </rPh>
    <rPh sb="2" eb="4">
      <t>カンレン</t>
    </rPh>
    <phoneticPr fontId="8"/>
  </si>
  <si>
    <t>冠婚葬祭</t>
    <rPh sb="0" eb="2">
      <t>カンコン</t>
    </rPh>
    <rPh sb="2" eb="4">
      <t>ソウサイ</t>
    </rPh>
    <phoneticPr fontId="8"/>
  </si>
  <si>
    <t>宿泊施設</t>
    <rPh sb="0" eb="2">
      <t>シュクハク</t>
    </rPh>
    <rPh sb="2" eb="4">
      <t>シセツ</t>
    </rPh>
    <phoneticPr fontId="8"/>
  </si>
  <si>
    <t>旅行・エンタメ・レジャー</t>
    <rPh sb="0" eb="2">
      <t>リョコウ</t>
    </rPh>
    <phoneticPr fontId="8"/>
  </si>
  <si>
    <t>自動車・バイク</t>
    <rPh sb="0" eb="3">
      <t>ジドウシャ</t>
    </rPh>
    <phoneticPr fontId="8"/>
  </si>
  <si>
    <t>交通機関・サービス</t>
    <rPh sb="0" eb="2">
      <t>コウツウ</t>
    </rPh>
    <rPh sb="2" eb="4">
      <t>キカン</t>
    </rPh>
    <phoneticPr fontId="8"/>
  </si>
  <si>
    <t>銀行・保険・金融</t>
    <rPh sb="0" eb="2">
      <t>ギンコウ</t>
    </rPh>
    <rPh sb="3" eb="5">
      <t>ホケン</t>
    </rPh>
    <rPh sb="6" eb="8">
      <t>キンユウ</t>
    </rPh>
    <phoneticPr fontId="8"/>
  </si>
  <si>
    <t>寺院・神社・教会</t>
    <rPh sb="0" eb="2">
      <t>ジイン</t>
    </rPh>
    <rPh sb="3" eb="5">
      <t>ジンジャ</t>
    </rPh>
    <rPh sb="6" eb="8">
      <t>キョウカイ</t>
    </rPh>
    <phoneticPr fontId="8"/>
  </si>
  <si>
    <t>団体</t>
    <rPh sb="0" eb="2">
      <t>ダンタイ</t>
    </rPh>
    <phoneticPr fontId="8"/>
  </si>
  <si>
    <t>スポーツチーム・団体</t>
    <rPh sb="8" eb="10">
      <t>ダンタイ</t>
    </rPh>
    <phoneticPr fontId="8"/>
  </si>
  <si>
    <t>公共機関・施設</t>
    <rPh sb="0" eb="2">
      <t>コウキョウ</t>
    </rPh>
    <rPh sb="2" eb="4">
      <t>キカン</t>
    </rPh>
    <rPh sb="5" eb="7">
      <t>シセツ</t>
    </rPh>
    <phoneticPr fontId="8"/>
  </si>
  <si>
    <t>福祉・介護</t>
    <rPh sb="0" eb="2">
      <t>フクシ</t>
    </rPh>
    <rPh sb="3" eb="5">
      <t>カイゴ</t>
    </rPh>
    <phoneticPr fontId="8"/>
  </si>
  <si>
    <t>電気・ガス・エネルギー</t>
    <rPh sb="0" eb="2">
      <t>デンキ</t>
    </rPh>
    <phoneticPr fontId="8"/>
  </si>
  <si>
    <t>通信・情報・メディア</t>
    <rPh sb="0" eb="2">
      <t>ツウシン</t>
    </rPh>
    <rPh sb="3" eb="5">
      <t>ジョウホウ</t>
    </rPh>
    <phoneticPr fontId="8"/>
  </si>
  <si>
    <t>製造業</t>
    <rPh sb="0" eb="3">
      <t>セイゾウギョウ</t>
    </rPh>
    <phoneticPr fontId="8"/>
  </si>
  <si>
    <t>商業</t>
    <rPh sb="0" eb="2">
      <t>ショウギョウ</t>
    </rPh>
    <phoneticPr fontId="8"/>
  </si>
  <si>
    <t>水産・農林</t>
    <rPh sb="0" eb="2">
      <t>スイサン</t>
    </rPh>
    <rPh sb="3" eb="5">
      <t>ノウリン</t>
    </rPh>
    <phoneticPr fontId="8"/>
  </si>
  <si>
    <t>鉱業</t>
    <rPh sb="0" eb="2">
      <t>コウギョウ</t>
    </rPh>
    <phoneticPr fontId="8"/>
  </si>
  <si>
    <t>建設・土木</t>
    <rPh sb="0" eb="2">
      <t>ケンセツ</t>
    </rPh>
    <rPh sb="3" eb="5">
      <t>ドボク</t>
    </rPh>
    <phoneticPr fontId="8"/>
  </si>
  <si>
    <t>印刷・出版</t>
    <rPh sb="0" eb="2">
      <t>インサツ</t>
    </rPh>
    <rPh sb="3" eb="5">
      <t>シュッパン</t>
    </rPh>
    <phoneticPr fontId="8"/>
  </si>
  <si>
    <t>運送・倉庫</t>
    <rPh sb="0" eb="2">
      <t>ウンソウ</t>
    </rPh>
    <rPh sb="3" eb="5">
      <t>ソウコ</t>
    </rPh>
    <phoneticPr fontId="8"/>
  </si>
  <si>
    <t>ペット</t>
  </si>
  <si>
    <t>和食</t>
  </si>
  <si>
    <t>洋食</t>
  </si>
  <si>
    <t>中華</t>
  </si>
  <si>
    <t>フレンチ料理</t>
  </si>
  <si>
    <t>イタリアン料理</t>
  </si>
  <si>
    <t>その他各国料理</t>
  </si>
  <si>
    <t>ラーメン</t>
  </si>
  <si>
    <t>カフェ ・ 喫茶店</t>
  </si>
  <si>
    <t>ファストフード</t>
  </si>
  <si>
    <t>ベーカリー</t>
  </si>
  <si>
    <t>和洋菓子店 ・ スイーツ店</t>
  </si>
  <si>
    <t>ファミリーレストラン</t>
  </si>
  <si>
    <t>居酒屋・飲食店</t>
  </si>
  <si>
    <t>バー・ダイニングバー</t>
  </si>
  <si>
    <t>スナック・クラブ・キャバレー</t>
  </si>
  <si>
    <t>その他飲食店</t>
  </si>
  <si>
    <t>デリバリー・ケータリング</t>
  </si>
  <si>
    <t>屋台 ・ 移動食品販売</t>
  </si>
  <si>
    <t>酒屋</t>
  </si>
  <si>
    <t>スーパー</t>
  </si>
  <si>
    <t>コンビニエンスストア</t>
  </si>
  <si>
    <t>その他コンビニ ・ スーパー ・ 食料飲料品店</t>
  </si>
  <si>
    <t>百貨店・デパート</t>
  </si>
  <si>
    <t>ショッピングセンター・モール</t>
  </si>
  <si>
    <t>ホームセンター</t>
  </si>
  <si>
    <t>薬・ドラッグストア</t>
  </si>
  <si>
    <t>ディスカウントショップ</t>
  </si>
  <si>
    <t>リサイクルショップ</t>
  </si>
  <si>
    <t>チケット店</t>
  </si>
  <si>
    <t>プレイガイド・チケット販売</t>
  </si>
  <si>
    <t>CD・DVD・レコード販売</t>
  </si>
  <si>
    <t>中古CD・DVD・レコード販売</t>
  </si>
  <si>
    <t>書店・本屋</t>
  </si>
  <si>
    <t>古本屋</t>
  </si>
  <si>
    <t>電子書籍</t>
  </si>
  <si>
    <t>骨董・古美術品</t>
  </si>
  <si>
    <t>ギャラリー・美術品/家電量販店</t>
  </si>
  <si>
    <t>家電・パソコン</t>
  </si>
  <si>
    <t>携帯電話・PHS</t>
  </si>
  <si>
    <t>カメラ・映像機器</t>
  </si>
  <si>
    <t>時計</t>
  </si>
  <si>
    <t>メガネ・コンタクトレンズ・補聴器</t>
  </si>
  <si>
    <t>化粧品・メイク用品</t>
  </si>
  <si>
    <t>自転車・サイクルショップ</t>
  </si>
  <si>
    <t>おもちゃ・玩具</t>
  </si>
  <si>
    <t>子供服・ベビー用品</t>
  </si>
  <si>
    <t>文房具</t>
  </si>
  <si>
    <t>事務所・店舗用装備品</t>
  </si>
  <si>
    <t>総合生活雑貨</t>
  </si>
  <si>
    <t>生活雑貨・インテリア用品</t>
  </si>
  <si>
    <t>家具</t>
  </si>
  <si>
    <t>住宅設備</t>
  </si>
  <si>
    <t>キッチン用品・食器</t>
  </si>
  <si>
    <t>荒物・日用品</t>
  </si>
  <si>
    <t>花・植木店</t>
  </si>
  <si>
    <t>仏壇・仏具</t>
  </si>
  <si>
    <t>釣具</t>
  </si>
  <si>
    <t>ゲーム</t>
  </si>
  <si>
    <t>たばこ(電子たばこ含む)</t>
  </si>
  <si>
    <t>ホビーショップ</t>
  </si>
  <si>
    <t>楽器</t>
  </si>
  <si>
    <t>電気機器</t>
  </si>
  <si>
    <t>陶器 ・ 手芸 ・ 画材</t>
  </si>
  <si>
    <t>金物店・工具店</t>
  </si>
  <si>
    <t>土産物店・贈答品店</t>
  </si>
  <si>
    <t>フリーマーケット</t>
  </si>
  <si>
    <t>その他百貨店 ・ 量販店 ・ 専門店</t>
  </si>
  <si>
    <t>その他ショッピング</t>
  </si>
  <si>
    <t>自動販売機</t>
  </si>
  <si>
    <t>かばん・バッグ</t>
  </si>
  <si>
    <t>アクセサリー・ジュエリー</t>
  </si>
  <si>
    <t>靴販売</t>
  </si>
  <si>
    <t>衣料品</t>
  </si>
  <si>
    <t>紳士服・雑貨</t>
  </si>
  <si>
    <t>婦人服・雑貨</t>
  </si>
  <si>
    <t>着物・呉服</t>
  </si>
  <si>
    <t>下着専門</t>
  </si>
  <si>
    <t>制服・ユニフォーム</t>
  </si>
  <si>
    <t>その他ファッション</t>
  </si>
  <si>
    <t>貸衣裳・ファッションレンタル</t>
  </si>
  <si>
    <t>サーフショップ・スクール</t>
  </si>
  <si>
    <t>ダイビングショップ・スクール</t>
  </si>
  <si>
    <t>スキー用品</t>
  </si>
  <si>
    <t>登山用品</t>
  </si>
  <si>
    <t>スポーツ・アウトドア用品</t>
  </si>
  <si>
    <t>ゴルフ用品</t>
  </si>
  <si>
    <t>テニス用品</t>
  </si>
  <si>
    <t>武道用品</t>
  </si>
  <si>
    <t>その他スポーツ用品</t>
  </si>
  <si>
    <t>体育館・スポーツセンター</t>
  </si>
  <si>
    <t>競技場</t>
  </si>
  <si>
    <t>野球場</t>
  </si>
  <si>
    <t>卓球場・教室</t>
  </si>
  <si>
    <t>テニスコート・スクール</t>
  </si>
  <si>
    <t>プール</t>
  </si>
  <si>
    <t>スイミングスクール</t>
  </si>
  <si>
    <t>フットサル・サッカーコート</t>
  </si>
  <si>
    <t>フットサル・サッカースクール</t>
  </si>
  <si>
    <t>ヨガスタジオ・教室</t>
  </si>
  <si>
    <t>ダンススタジオ・スクール</t>
  </si>
  <si>
    <t>バレエスタジオ・教室</t>
  </si>
  <si>
    <t>フィットネス・スポーツクラブ・ジム</t>
  </si>
  <si>
    <t>加圧トレーニング・スタジオ</t>
  </si>
  <si>
    <t>ボルダリング・クライミング</t>
  </si>
  <si>
    <t>ボクシングジム</t>
  </si>
  <si>
    <t>健康教室</t>
  </si>
  <si>
    <t>体育・体操教室</t>
  </si>
  <si>
    <t>空手道場・教室</t>
  </si>
  <si>
    <t>乗馬クラブ・教室</t>
  </si>
  <si>
    <t>ゴルフ場</t>
  </si>
  <si>
    <t>ゴルフ練習場・スクール</t>
  </si>
  <si>
    <t>スキー場</t>
  </si>
  <si>
    <t>スケート場</t>
  </si>
  <si>
    <t>キャンプ場</t>
  </si>
  <si>
    <t>ボウリング場</t>
  </si>
  <si>
    <t>バッティングセンター</t>
  </si>
  <si>
    <t>つり堀</t>
  </si>
  <si>
    <t>ヨットハーバー・マリーナ</t>
  </si>
  <si>
    <t>その他スポーツ施設</t>
  </si>
  <si>
    <t>その他スポーツ教室・道場</t>
  </si>
  <si>
    <t>スポーツサービス</t>
  </si>
  <si>
    <t>学習塾・進学塾</t>
  </si>
  <si>
    <t>予備校</t>
  </si>
  <si>
    <t>家庭教師</t>
  </si>
  <si>
    <t>その他学習塾・予備校・家庭教師</t>
  </si>
  <si>
    <t>パソコン教室</t>
  </si>
  <si>
    <t>外国語会話・外国語教室</t>
  </si>
  <si>
    <t>英会話・英語教室</t>
  </si>
  <si>
    <t>幼児教室</t>
  </si>
  <si>
    <t>そろばん・珠算教室</t>
  </si>
  <si>
    <t>書道教室</t>
  </si>
  <si>
    <t>華道・茶道教室</t>
  </si>
  <si>
    <t>舞踊教室</t>
  </si>
  <si>
    <t>着付け教室</t>
  </si>
  <si>
    <t>和裁・洋裁教室</t>
  </si>
  <si>
    <t>料理教室</t>
  </si>
  <si>
    <t>お菓子教室</t>
  </si>
  <si>
    <t>パン教室</t>
  </si>
  <si>
    <t>音楽教室</t>
  </si>
  <si>
    <t>ピアノ教室</t>
  </si>
  <si>
    <t>ボイス・ボーカル教室</t>
  </si>
  <si>
    <t>ギター教室</t>
  </si>
  <si>
    <t>タレントスクール</t>
  </si>
  <si>
    <t>絵画・アート教室</t>
  </si>
  <si>
    <t>手芸・クラフト教室</t>
  </si>
  <si>
    <t>フラワー教室</t>
  </si>
  <si>
    <t>工芸教室</t>
  </si>
  <si>
    <t>陶芸教室</t>
  </si>
  <si>
    <t>カルチャースクール</t>
  </si>
  <si>
    <t>ビジネススクール・就活スクール</t>
  </si>
  <si>
    <t>コンサルティング・セミナー</t>
  </si>
  <si>
    <t>その他各種教室</t>
  </si>
  <si>
    <t>通信教育</t>
  </si>
  <si>
    <t>研修センター</t>
  </si>
  <si>
    <t>託児所・ベビーシッター</t>
    <phoneticPr fontId="13"/>
  </si>
  <si>
    <t>幼稚園・保育園</t>
    <phoneticPr fontId="13"/>
  </si>
  <si>
    <t>学童保育所</t>
  </si>
  <si>
    <t>その他保育園・幼稚園・育児</t>
  </si>
  <si>
    <t>インターナショナルスクール</t>
  </si>
  <si>
    <t>小学校</t>
  </si>
  <si>
    <t>中学校</t>
  </si>
  <si>
    <t>高等学校</t>
  </si>
  <si>
    <t>定時制高等学校</t>
  </si>
  <si>
    <t>通信制高等学校</t>
  </si>
  <si>
    <t>高等学校所属部活動</t>
  </si>
  <si>
    <t>その他小学校・中学校・高校</t>
  </si>
  <si>
    <t>高等専門学校</t>
  </si>
  <si>
    <t>高等専修学校</t>
  </si>
  <si>
    <t>短期大学</t>
  </si>
  <si>
    <t>大学</t>
  </si>
  <si>
    <t>大学院</t>
  </si>
  <si>
    <t>大学所属サークル・部活動</t>
  </si>
  <si>
    <t>専修学校・専門学校</t>
  </si>
  <si>
    <t>通信制大学</t>
  </si>
  <si>
    <t>その他大学・専門学校</t>
  </si>
  <si>
    <t>養護学校</t>
  </si>
  <si>
    <t>盲学校</t>
  </si>
  <si>
    <t>ろう学校</t>
  </si>
  <si>
    <t>同窓会・OB会</t>
  </si>
  <si>
    <t>研究機関</t>
  </si>
  <si>
    <t>理容店</t>
  </si>
  <si>
    <t>美容院・ヘアサロン</t>
  </si>
  <si>
    <t>ネイルサロン・スクール</t>
  </si>
  <si>
    <t>まつげエクステ・パーマサロン</t>
  </si>
  <si>
    <t>リラクゼーションマッサージ</t>
  </si>
  <si>
    <t>アロマテラピーサロン・スクール</t>
  </si>
  <si>
    <t>エステティックサロン</t>
  </si>
  <si>
    <t>痩身サロン</t>
  </si>
  <si>
    <t>脱毛サロン</t>
  </si>
  <si>
    <t>日焼けサロン</t>
  </si>
  <si>
    <t>小顔矯正サロン</t>
  </si>
  <si>
    <t>美容サロン</t>
  </si>
  <si>
    <t>スタイリスト・美容コンサルティング</t>
  </si>
  <si>
    <t>発毛・育毛</t>
  </si>
  <si>
    <t>その他美容・スパ・サロン</t>
  </si>
  <si>
    <t>内科</t>
  </si>
  <si>
    <t>外科</t>
  </si>
  <si>
    <t>小児科</t>
  </si>
  <si>
    <t>産婦人科</t>
  </si>
  <si>
    <t>助産師・助産院</t>
  </si>
  <si>
    <t>眼科</t>
  </si>
  <si>
    <t>歯科</t>
  </si>
  <si>
    <t>審美歯科・ホワイトニング</t>
  </si>
  <si>
    <t>耳鼻咽喉科</t>
  </si>
  <si>
    <t>アレルギー科</t>
  </si>
  <si>
    <t>皮膚科</t>
  </si>
  <si>
    <t>美容クリニック・美容外科</t>
  </si>
  <si>
    <t>整形外科</t>
  </si>
  <si>
    <t>形成外科</t>
  </si>
  <si>
    <t>消化器科・胃腸科</t>
  </si>
  <si>
    <t>泌尿器科</t>
  </si>
  <si>
    <t>呼吸器科</t>
  </si>
  <si>
    <t>循環器科</t>
  </si>
  <si>
    <t>肛門科</t>
  </si>
  <si>
    <t>心臓血管外科</t>
  </si>
  <si>
    <t>脳神経外科</t>
  </si>
  <si>
    <t>心療内科</t>
  </si>
  <si>
    <t>神経内科</t>
  </si>
  <si>
    <t>精神神経科</t>
  </si>
  <si>
    <t>放射線科</t>
  </si>
  <si>
    <t>麻酔科</t>
  </si>
  <si>
    <t>リウマチ科</t>
  </si>
  <si>
    <t>性病科</t>
  </si>
  <si>
    <t>リハビリテーション科</t>
  </si>
  <si>
    <t>総合病院</t>
  </si>
  <si>
    <t>医院・診療所</t>
  </si>
  <si>
    <t>人間ドック・健康診断</t>
  </si>
  <si>
    <t>その他病院・診療所</t>
  </si>
  <si>
    <t>あんまマッサージ・針灸・整体</t>
  </si>
  <si>
    <t>その他各種療法</t>
  </si>
  <si>
    <t>処方箋薬局</t>
  </si>
  <si>
    <t>歯科技工所</t>
  </si>
  <si>
    <t>医療附帯サービス</t>
  </si>
  <si>
    <t>代替医療サービス</t>
  </si>
  <si>
    <t>その他医療関係施設・サービス</t>
  </si>
  <si>
    <t>法律事務所・弁護士事務所</t>
  </si>
  <si>
    <t>特許事務所</t>
  </si>
  <si>
    <t>公証人役場・司法書士事務所</t>
  </si>
  <si>
    <t>公認会計士事務所</t>
  </si>
  <si>
    <t>税理士事務所</t>
  </si>
  <si>
    <t>社会保険労務士・労働衛生コンサルタント</t>
  </si>
  <si>
    <t>デザイン事務所</t>
  </si>
  <si>
    <t>ウェブデザイン</t>
  </si>
  <si>
    <t>システム ・ ソフトウェア開発 ・ 運用 ・ 保守</t>
  </si>
  <si>
    <t>経営コンサルタント</t>
  </si>
  <si>
    <t>不動産鑑定業</t>
  </si>
  <si>
    <t>行政書士事務所</t>
  </si>
  <si>
    <t>土地家屋調査士</t>
  </si>
  <si>
    <t>興信所・探偵事務所</t>
  </si>
  <si>
    <t>警備</t>
  </si>
  <si>
    <t>翻訳</t>
  </si>
  <si>
    <t>通訳・通訳案内</t>
  </si>
  <si>
    <t>スポーツ・エンタメ興行</t>
  </si>
  <si>
    <t>職業紹介</t>
  </si>
  <si>
    <t>労働者・人材派遣</t>
  </si>
  <si>
    <t>音楽家・芸術家</t>
  </si>
  <si>
    <t>造園</t>
  </si>
  <si>
    <t>コーチング</t>
  </si>
  <si>
    <t>占い</t>
  </si>
  <si>
    <t>会員権取引</t>
  </si>
  <si>
    <t>その他専門サービス業</t>
  </si>
  <si>
    <t>不動産（賃貸）</t>
  </si>
  <si>
    <t>不動産（分譲）</t>
  </si>
  <si>
    <t>住宅設備工事・リフォーム</t>
  </si>
  <si>
    <t>住宅展示場・モデルルーム</t>
  </si>
  <si>
    <t>ハウスクリーニング・害虫駆除</t>
  </si>
  <si>
    <t>電気設備設置 ・ 修理サービス</t>
  </si>
  <si>
    <t>鍵交換・修理</t>
  </si>
  <si>
    <t>水漏れ・水道修理</t>
  </si>
  <si>
    <t>不用品回収</t>
  </si>
  <si>
    <t>家事代行サービス・便利屋</t>
  </si>
  <si>
    <t>引越しサービス</t>
  </si>
  <si>
    <t>荷物宅配サービス</t>
  </si>
  <si>
    <t>郵便局</t>
  </si>
  <si>
    <t>パソコン修理・サポート</t>
  </si>
  <si>
    <t>スマートフォン修理</t>
  </si>
  <si>
    <t>靴・かばん修理</t>
  </si>
  <si>
    <t>時計・貴金属修理</t>
  </si>
  <si>
    <t>芸術品修理業</t>
  </si>
  <si>
    <t>その他各種修理・修繕</t>
  </si>
  <si>
    <t>各種代行サービス</t>
  </si>
  <si>
    <t>各種出張サービス</t>
  </si>
  <si>
    <t>悩み相談・カウンセリング</t>
  </si>
  <si>
    <t>クリーニング</t>
  </si>
  <si>
    <t>写真店・フォトスタジオ</t>
  </si>
  <si>
    <t>一般印刷</t>
  </si>
  <si>
    <t>撮影サービス</t>
  </si>
  <si>
    <t>音楽スタジオ</t>
  </si>
  <si>
    <t>レンタルスペース</t>
  </si>
  <si>
    <t>コワーキングスペース・シェアオフィス</t>
  </si>
  <si>
    <t>自習室</t>
  </si>
  <si>
    <t>レンタルビデオ・CD・貸本</t>
  </si>
  <si>
    <t>レンタルサービス</t>
  </si>
  <si>
    <t>レンタサイクル</t>
  </si>
  <si>
    <t>新聞販売店</t>
  </si>
  <si>
    <t>その他生活関連サービス</t>
  </si>
  <si>
    <t>動物病院</t>
  </si>
  <si>
    <t>ペットショップ</t>
  </si>
  <si>
    <t>ペット用品店</t>
  </si>
  <si>
    <t>ペットサロン</t>
  </si>
  <si>
    <t>ペットホテル</t>
  </si>
  <si>
    <t>しつけ・トレーニング</t>
  </si>
  <si>
    <t>ドッグラン</t>
  </si>
  <si>
    <t>ペット葬儀・墓地</t>
  </si>
  <si>
    <t>その他ペットサービス</t>
  </si>
  <si>
    <t>結婚式場</t>
  </si>
  <si>
    <t>ブライダルサービス</t>
  </si>
  <si>
    <t>結婚相談所</t>
  </si>
  <si>
    <t>葬祭業</t>
  </si>
  <si>
    <t>葬儀場</t>
  </si>
  <si>
    <t>墓石</t>
  </si>
  <si>
    <t>墓地</t>
  </si>
  <si>
    <t>その他冠婚葬祭</t>
  </si>
  <si>
    <t>ホテル</t>
  </si>
  <si>
    <t>旅館</t>
  </si>
  <si>
    <t>民宿・ペンション</t>
  </si>
  <si>
    <t>貸別荘</t>
  </si>
  <si>
    <t>保養施設</t>
  </si>
  <si>
    <t>その他旅館・ホテル</t>
  </si>
  <si>
    <t>ユースホステル</t>
  </si>
  <si>
    <t>カプセルホテル</t>
  </si>
  <si>
    <t>ベットハウス</t>
  </si>
  <si>
    <t>ファッションホテル</t>
  </si>
  <si>
    <t>その他宿泊施設</t>
  </si>
  <si>
    <t>映画館</t>
  </si>
  <si>
    <t>劇場・寄席</t>
  </si>
  <si>
    <t>歌舞伎</t>
  </si>
  <si>
    <t>ライブハウス</t>
  </si>
  <si>
    <t>ディスコ</t>
  </si>
  <si>
    <t>ダンスホール</t>
  </si>
  <si>
    <t>カラオケ</t>
  </si>
  <si>
    <t>ゲームセンター</t>
  </si>
  <si>
    <t>ビリヤード</t>
  </si>
  <si>
    <t>囲碁・将棋所</t>
  </si>
  <si>
    <t>競輪・競馬・競艇・オートレース</t>
  </si>
  <si>
    <t>インターネットカフェ</t>
  </si>
  <si>
    <t>その他娯楽・エンタメ</t>
  </si>
  <si>
    <t>劇団</t>
  </si>
  <si>
    <t>楽団・舞踊団</t>
  </si>
  <si>
    <t>コンサート・音楽イベント</t>
  </si>
  <si>
    <t>展示会・博覧会</t>
  </si>
  <si>
    <t>その他イベント</t>
  </si>
  <si>
    <t>テーマパーク・遊園地</t>
  </si>
  <si>
    <t>公園</t>
  </si>
  <si>
    <t>天文台</t>
  </si>
  <si>
    <t>プラネタリウム</t>
  </si>
  <si>
    <t>動物園</t>
  </si>
  <si>
    <t>植物園</t>
  </si>
  <si>
    <t>水族館</t>
  </si>
  <si>
    <t>ドライブイン・道の駅</t>
  </si>
  <si>
    <t>銭湯・公衆浴場・温泉浴場</t>
  </si>
  <si>
    <t>ヘルスセンター・健康ランド</t>
  </si>
  <si>
    <t>歴史的建造物・観光名所</t>
  </si>
  <si>
    <t>レクリエーション・アウトドア</t>
  </si>
  <si>
    <t>その他レジャー施設</t>
  </si>
  <si>
    <t>観光協会・旅行ガイド</t>
  </si>
  <si>
    <t>旅行代理店</t>
  </si>
  <si>
    <t>その他旅行・レジャー</t>
  </si>
  <si>
    <t>オンラインゲーム</t>
  </si>
  <si>
    <t>自動車販売</t>
  </si>
  <si>
    <t>中古車販売・買取</t>
  </si>
  <si>
    <t>自動車部品・カー用品販売</t>
  </si>
  <si>
    <t>自動車整備・車検・修理</t>
  </si>
  <si>
    <t>自動車解体・廃車</t>
  </si>
  <si>
    <t>バイク販売・修理</t>
  </si>
  <si>
    <t>中古バイク販売・買取</t>
  </si>
  <si>
    <t>バイク部品・用品販売</t>
  </si>
  <si>
    <t>レンタカー</t>
  </si>
  <si>
    <t>レンタルバイク</t>
  </si>
  <si>
    <t>ガソリンスタンド</t>
  </si>
  <si>
    <t>ロードサービス</t>
  </si>
  <si>
    <t>レッカー・けん引</t>
  </si>
  <si>
    <t>駐車場</t>
  </si>
  <si>
    <t>道路情報サービス</t>
  </si>
  <si>
    <t>自動車教習所</t>
  </si>
  <si>
    <t>その他自動車・バイク</t>
  </si>
  <si>
    <t>鉄道</t>
  </si>
  <si>
    <t>ケーブルカー</t>
  </si>
  <si>
    <t>ロープウェー</t>
  </si>
  <si>
    <t>路線バス</t>
  </si>
  <si>
    <t>観光・貸切バス</t>
  </si>
  <si>
    <t>ハイヤー・タクシー</t>
  </si>
  <si>
    <t>介護タクシー</t>
  </si>
  <si>
    <t>運転代行</t>
  </si>
  <si>
    <t>空港・飛行場</t>
  </si>
  <si>
    <t>航空会社</t>
  </si>
  <si>
    <t>船舶・船・乗船券</t>
  </si>
  <si>
    <t>その他交通機関・サービス</t>
  </si>
  <si>
    <t>銀行</t>
  </si>
  <si>
    <t>労働金庫</t>
  </si>
  <si>
    <t>信用金庫</t>
  </si>
  <si>
    <t>信用組合</t>
  </si>
  <si>
    <t>証券会社</t>
  </si>
  <si>
    <t>保険</t>
  </si>
  <si>
    <t>クレジットカード</t>
  </si>
  <si>
    <t>貸金業</t>
  </si>
  <si>
    <t>質屋</t>
  </si>
  <si>
    <t>その他銀行・保険・金融</t>
  </si>
  <si>
    <t>神宮・神社</t>
  </si>
  <si>
    <t>神道教会</t>
  </si>
  <si>
    <t>寺院</t>
  </si>
  <si>
    <t>仏教教会</t>
  </si>
  <si>
    <t>キリスト教教会・修道院</t>
  </si>
  <si>
    <t>その他寺院・神社・教会</t>
  </si>
  <si>
    <t>経済団体</t>
  </si>
  <si>
    <t>商工会・商工会議所</t>
  </si>
  <si>
    <t>商店組合</t>
  </si>
  <si>
    <t>漁業協同組合</t>
  </si>
  <si>
    <t>森林組合</t>
  </si>
  <si>
    <t>農業協同組合</t>
  </si>
  <si>
    <t>政党</t>
  </si>
  <si>
    <t>政治団体</t>
  </si>
  <si>
    <t>非営利団体</t>
  </si>
  <si>
    <t>会員制組織</t>
  </si>
  <si>
    <t>宗教団体</t>
  </si>
  <si>
    <t>その他非営利・団体</t>
  </si>
  <si>
    <t>その他ローカルビジネス</t>
  </si>
  <si>
    <t>野球</t>
  </si>
  <si>
    <t>プロ野球</t>
  </si>
  <si>
    <t>草野球</t>
  </si>
  <si>
    <t>少年野球</t>
  </si>
  <si>
    <t>サッカー</t>
  </si>
  <si>
    <t>サッカーＪリーグ</t>
  </si>
  <si>
    <t>女子サッカー</t>
  </si>
  <si>
    <t>少年サッカー</t>
  </si>
  <si>
    <t>フットサル</t>
  </si>
  <si>
    <t>フットサルFリーグ</t>
  </si>
  <si>
    <t>ラグビー</t>
  </si>
  <si>
    <t>ラグビートップリーグ</t>
  </si>
  <si>
    <t>プロレス</t>
  </si>
  <si>
    <t>アイスホッケー</t>
  </si>
  <si>
    <t>アジアリーグアイスホッケー</t>
  </si>
  <si>
    <t>アメリカンフットボール</t>
  </si>
  <si>
    <t>ソフトボール</t>
  </si>
  <si>
    <t>バスケットボール</t>
  </si>
  <si>
    <t>バスケbjリーグ</t>
  </si>
  <si>
    <t>ミニバスケットボール</t>
  </si>
  <si>
    <t>バレーボール</t>
  </si>
  <si>
    <t>ビーチバレー</t>
  </si>
  <si>
    <t>ハンドボール</t>
  </si>
  <si>
    <t>ホッケー</t>
  </si>
  <si>
    <t>スポーツイベント</t>
  </si>
  <si>
    <t>スポーツリーグ</t>
  </si>
  <si>
    <t>その他スポーツチーム・団体</t>
  </si>
  <si>
    <t>図書館</t>
  </si>
  <si>
    <t>博物館・美術館・科学館</t>
  </si>
  <si>
    <t>会館・ホール</t>
  </si>
  <si>
    <t>公民館・集会所</t>
  </si>
  <si>
    <t>社会教育施設</t>
  </si>
  <si>
    <t>保健所</t>
  </si>
  <si>
    <t>職業安定所</t>
  </si>
  <si>
    <t>年金事務所</t>
  </si>
  <si>
    <t>警察</t>
  </si>
  <si>
    <t>消防</t>
  </si>
  <si>
    <t>裁判所</t>
  </si>
  <si>
    <t>市町村機関</t>
  </si>
  <si>
    <t>都道府県機関</t>
  </si>
  <si>
    <t>国家機関</t>
  </si>
  <si>
    <t>その他官公庁</t>
  </si>
  <si>
    <t>外国公館・国連</t>
  </si>
  <si>
    <t>自治体公式キャラクター</t>
  </si>
  <si>
    <t>その他公共機関・施設</t>
  </si>
  <si>
    <t>児童福祉施設・サービス</t>
  </si>
  <si>
    <t>介護施設・サービス</t>
  </si>
  <si>
    <t>その他福祉施設・サービス</t>
  </si>
  <si>
    <t>電気</t>
  </si>
  <si>
    <t>ガス</t>
  </si>
  <si>
    <t>水道</t>
    <rPh sb="0" eb="2">
      <t>スイドウ</t>
    </rPh>
    <phoneticPr fontId="10"/>
  </si>
  <si>
    <t>灯油</t>
    <rPh sb="0" eb="2">
      <t>トウユ</t>
    </rPh>
    <phoneticPr fontId="10"/>
  </si>
  <si>
    <t>燃料店</t>
    <rPh sb="0" eb="2">
      <t>ネンリョウ</t>
    </rPh>
    <rPh sb="2" eb="3">
      <t>テン</t>
    </rPh>
    <phoneticPr fontId="10"/>
  </si>
  <si>
    <t>その他電気・ガス、エネルギー</t>
  </si>
  <si>
    <t>放送局</t>
  </si>
  <si>
    <t>地上波放送局</t>
  </si>
  <si>
    <t>BS放送局</t>
  </si>
  <si>
    <t>CS放送局</t>
  </si>
  <si>
    <t>ケーブルテレビ局</t>
  </si>
  <si>
    <t>ラジオ局</t>
  </si>
  <si>
    <t>新聞社</t>
  </si>
  <si>
    <t>通信業</t>
  </si>
  <si>
    <t>情報サービス</t>
  </si>
  <si>
    <t>広告制作・代理店</t>
  </si>
  <si>
    <t>映像制作</t>
  </si>
  <si>
    <t>音楽製作</t>
  </si>
  <si>
    <t>映画配給会社</t>
  </si>
  <si>
    <t>その他通信・情報・メディア</t>
  </si>
  <si>
    <t>食品</t>
  </si>
  <si>
    <t>飲料</t>
  </si>
  <si>
    <t>繊維工業</t>
  </si>
  <si>
    <t>衣服全般</t>
  </si>
  <si>
    <t>紳士服</t>
  </si>
  <si>
    <t>婦人・子供・ベビー服</t>
  </si>
  <si>
    <t>靴</t>
  </si>
  <si>
    <t>服飾品</t>
  </si>
  <si>
    <t>寝具</t>
  </si>
  <si>
    <t>パルプ・紙</t>
  </si>
  <si>
    <t>化学・薬品</t>
  </si>
  <si>
    <t>石油・石炭製品</t>
  </si>
  <si>
    <t>ゴム製品</t>
  </si>
  <si>
    <t>窯業・ガラス</t>
  </si>
  <si>
    <t>鉄鋼</t>
  </si>
  <si>
    <t>非鉄金属</t>
  </si>
  <si>
    <t>金属製品</t>
  </si>
  <si>
    <t>機械製品</t>
  </si>
  <si>
    <t>輸送用機器・自動車</t>
  </si>
  <si>
    <t>精密機器</t>
  </si>
  <si>
    <t>木製品</t>
  </si>
  <si>
    <t>日用品・雑貨</t>
  </si>
  <si>
    <t>医薬品・化粧品</t>
  </si>
  <si>
    <t>皮革・合成皮革製品</t>
  </si>
  <si>
    <t>スポーツ用品</t>
  </si>
  <si>
    <t>ゲーム・おもちゃ</t>
  </si>
  <si>
    <t>事務用品・OA機器</t>
  </si>
  <si>
    <t>レコード・ＣＤ制作</t>
  </si>
  <si>
    <t>PC・コンピュータ・周辺機器</t>
    <rPh sb="10" eb="12">
      <t>シュウヘン</t>
    </rPh>
    <rPh sb="12" eb="14">
      <t>キキ</t>
    </rPh>
    <phoneticPr fontId="15"/>
  </si>
  <si>
    <t>ソフトウェア</t>
  </si>
  <si>
    <t>健康機器・理美容用品</t>
    <rPh sb="0" eb="4">
      <t>ケンコウキキ</t>
    </rPh>
    <rPh sb="5" eb="6">
      <t>リ</t>
    </rPh>
    <rPh sb="6" eb="8">
      <t>ビヨウ</t>
    </rPh>
    <rPh sb="8" eb="10">
      <t>ヨウヒン</t>
    </rPh>
    <phoneticPr fontId="15"/>
  </si>
  <si>
    <t>ベビー・子ども用品</t>
    <rPh sb="4" eb="5">
      <t>コ</t>
    </rPh>
    <rPh sb="7" eb="9">
      <t>ヨウヒン</t>
    </rPh>
    <phoneticPr fontId="15"/>
  </si>
  <si>
    <t>その他製品</t>
    <rPh sb="2" eb="3">
      <t>タ</t>
    </rPh>
    <rPh sb="3" eb="5">
      <t>セイヒン</t>
    </rPh>
    <phoneticPr fontId="15"/>
  </si>
  <si>
    <t>商社</t>
    <rPh sb="0" eb="2">
      <t>ショウシャ</t>
    </rPh>
    <phoneticPr fontId="15"/>
  </si>
  <si>
    <t>医薬品</t>
    <rPh sb="0" eb="3">
      <t>イヤクヒン</t>
    </rPh>
    <phoneticPr fontId="15"/>
  </si>
  <si>
    <t>再生資源</t>
    <rPh sb="0" eb="2">
      <t>サイセイ</t>
    </rPh>
    <rPh sb="2" eb="4">
      <t>シゲン</t>
    </rPh>
    <phoneticPr fontId="15"/>
  </si>
  <si>
    <t>青果・魚・市場</t>
    <rPh sb="0" eb="2">
      <t>セイカ</t>
    </rPh>
    <rPh sb="3" eb="4">
      <t>サカナ</t>
    </rPh>
    <rPh sb="5" eb="7">
      <t>シジョウ</t>
    </rPh>
    <phoneticPr fontId="15"/>
  </si>
  <si>
    <t>産業用機械器具レンタル・リース</t>
    <rPh sb="0" eb="3">
      <t>サンギョウヨウ</t>
    </rPh>
    <rPh sb="3" eb="5">
      <t>キカイ</t>
    </rPh>
    <rPh sb="5" eb="7">
      <t>キグ</t>
    </rPh>
    <phoneticPr fontId="15"/>
  </si>
  <si>
    <t>熱供給業</t>
    <rPh sb="0" eb="3">
      <t>ネツキョウキュウ</t>
    </rPh>
    <rPh sb="3" eb="4">
      <t>ギョウ</t>
    </rPh>
    <phoneticPr fontId="15"/>
  </si>
  <si>
    <t>事業サービス業</t>
    <rPh sb="0" eb="2">
      <t>ジギョウ</t>
    </rPh>
    <rPh sb="6" eb="7">
      <t>ギョウ</t>
    </rPh>
    <phoneticPr fontId="15"/>
  </si>
  <si>
    <t>速記・ワープロ入力・パソコン入力</t>
    <rPh sb="0" eb="2">
      <t>ソッキ</t>
    </rPh>
    <rPh sb="7" eb="9">
      <t>ニュウリョク</t>
    </rPh>
    <rPh sb="14" eb="16">
      <t>ニュウリョク</t>
    </rPh>
    <phoneticPr fontId="15"/>
  </si>
  <si>
    <t>計量証明</t>
    <rPh sb="0" eb="2">
      <t>ケイリョウ</t>
    </rPh>
    <rPh sb="2" eb="4">
      <t>ショウメイ</t>
    </rPh>
    <phoneticPr fontId="15"/>
  </si>
  <si>
    <t>機械修理</t>
    <rPh sb="0" eb="2">
      <t>キカイ</t>
    </rPh>
    <rPh sb="2" eb="4">
      <t>シュウリ</t>
    </rPh>
    <phoneticPr fontId="15"/>
  </si>
  <si>
    <t>その他修理業</t>
    <rPh sb="2" eb="3">
      <t>タ</t>
    </rPh>
    <rPh sb="3" eb="5">
      <t>シュウリ</t>
    </rPh>
    <rPh sb="5" eb="6">
      <t>ギョウ</t>
    </rPh>
    <phoneticPr fontId="15"/>
  </si>
  <si>
    <t>産業廃棄物処理業</t>
    <rPh sb="0" eb="2">
      <t>サンギョウ</t>
    </rPh>
    <rPh sb="2" eb="5">
      <t>ハイキブツ</t>
    </rPh>
    <rPh sb="5" eb="7">
      <t>ショリ</t>
    </rPh>
    <rPh sb="7" eb="8">
      <t>ギョウ</t>
    </rPh>
    <phoneticPr fontId="15"/>
  </si>
  <si>
    <t>一般廃棄物処理業</t>
    <rPh sb="0" eb="2">
      <t>イッパン</t>
    </rPh>
    <rPh sb="2" eb="5">
      <t>ハイキブツ</t>
    </rPh>
    <rPh sb="5" eb="7">
      <t>ショリ</t>
    </rPh>
    <rPh sb="7" eb="8">
      <t>ギョウ</t>
    </rPh>
    <phoneticPr fontId="15"/>
  </si>
  <si>
    <t>その他商業</t>
    <rPh sb="2" eb="3">
      <t>タ</t>
    </rPh>
    <rPh sb="3" eb="5">
      <t>ショウギョウ</t>
    </rPh>
    <phoneticPr fontId="15"/>
  </si>
  <si>
    <t>漁業</t>
  </si>
  <si>
    <t>水産養殖業</t>
    <rPh sb="0" eb="2">
      <t>スイサン</t>
    </rPh>
    <rPh sb="2" eb="4">
      <t>ヨウショク</t>
    </rPh>
    <rPh sb="4" eb="5">
      <t>ギョウ</t>
    </rPh>
    <phoneticPr fontId="15"/>
  </si>
  <si>
    <t>農業</t>
  </si>
  <si>
    <t>林業</t>
    <rPh sb="0" eb="2">
      <t>リンギョウ</t>
    </rPh>
    <phoneticPr fontId="15"/>
  </si>
  <si>
    <t>鉱業</t>
    <rPh sb="0" eb="2">
      <t>コウギョウ</t>
    </rPh>
    <phoneticPr fontId="15"/>
  </si>
  <si>
    <t>建築工事</t>
    <rPh sb="0" eb="2">
      <t>ケンチク</t>
    </rPh>
    <rPh sb="2" eb="4">
      <t>コウジ</t>
    </rPh>
    <phoneticPr fontId="15"/>
  </si>
  <si>
    <t>設備工事</t>
  </si>
  <si>
    <t>出版社</t>
    <rPh sb="0" eb="3">
      <t>シュッパンシャ</t>
    </rPh>
    <phoneticPr fontId="10"/>
  </si>
  <si>
    <t>製本・印刷物加工</t>
  </si>
  <si>
    <t>製版</t>
  </si>
  <si>
    <t>印刷</t>
  </si>
  <si>
    <t>海運</t>
  </si>
  <si>
    <t>空輸</t>
  </si>
  <si>
    <t>倉庫</t>
  </si>
  <si>
    <t>陸運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</si>
  <si>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</si>
  <si>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</si>
  <si>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</si>
  <si>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</si>
  <si>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</si>
  <si>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</si>
  <si>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</si>
  <si>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</si>
  <si>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</si>
  <si>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</si>
  <si>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</si>
  <si>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</si>
  <si>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</si>
  <si>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</si>
  <si>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</si>
  <si>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</si>
  <si>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</si>
  <si>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</si>
  <si>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</si>
  <si>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</si>
  <si>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</si>
  <si>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</si>
  <si>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</si>
  <si>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</si>
  <si>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</si>
  <si>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</si>
  <si>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</si>
  <si>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</si>
  <si>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</si>
  <si>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</si>
  <si>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</si>
  <si>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</si>
  <si>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</si>
  <si>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</si>
  <si>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</si>
  <si>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</si>
  <si>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</si>
  <si>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</si>
  <si>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</si>
  <si>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</si>
  <si>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</si>
  <si>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</si>
  <si>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</si>
  <si>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</si>
  <si>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</si>
  <si>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</si>
  <si>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</si>
  <si>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ホッカイドウ</t>
  </si>
  <si>
    <t>アオモリケン</t>
  </si>
  <si>
    <t>イワテケン</t>
  </si>
  <si>
    <t>ミヤギケン</t>
  </si>
  <si>
    <t>アキタケン</t>
  </si>
  <si>
    <t>ヤマガタケン</t>
  </si>
  <si>
    <t>フクシマケン</t>
  </si>
  <si>
    <t>イバラキケン</t>
  </si>
  <si>
    <t>トチギケン</t>
  </si>
  <si>
    <t>グンマケン</t>
  </si>
  <si>
    <t>サイタマケン</t>
  </si>
  <si>
    <t>チバケン</t>
  </si>
  <si>
    <t>トウキョウト</t>
  </si>
  <si>
    <t>カナガワケン</t>
  </si>
  <si>
    <t>ニイガタケン</t>
  </si>
  <si>
    <t>トヤマケン</t>
  </si>
  <si>
    <t>イシカワケン</t>
  </si>
  <si>
    <t>フクイケン</t>
  </si>
  <si>
    <t>ヤマナシケン</t>
  </si>
  <si>
    <t>ナガノケン</t>
  </si>
  <si>
    <t>ギフケン</t>
  </si>
  <si>
    <t>シズオカケン</t>
  </si>
  <si>
    <t>アイチケン</t>
  </si>
  <si>
    <t>ミエケン</t>
  </si>
  <si>
    <t>シガケン</t>
  </si>
  <si>
    <t>キョウトフ</t>
  </si>
  <si>
    <t>オオサカフ</t>
  </si>
  <si>
    <t>ヒョウゴケン</t>
  </si>
  <si>
    <t>ナラケン</t>
  </si>
  <si>
    <t>ワカヤマケン</t>
  </si>
  <si>
    <t>トットリケン</t>
  </si>
  <si>
    <t>シマネケン</t>
  </si>
  <si>
    <t>オカヤマケン</t>
  </si>
  <si>
    <t>ヒロシマケン</t>
  </si>
  <si>
    <t>ヤマグチケン</t>
  </si>
  <si>
    <t>トクシマケン</t>
  </si>
  <si>
    <t>カガワケン</t>
  </si>
  <si>
    <t>エヒメケン</t>
  </si>
  <si>
    <t>コウチケン</t>
  </si>
  <si>
    <t>フクオカケン</t>
  </si>
  <si>
    <t>サガケン</t>
  </si>
  <si>
    <t>ナガサキケン</t>
  </si>
  <si>
    <t>クマモトケン</t>
  </si>
  <si>
    <t>オオイタケン</t>
  </si>
  <si>
    <t>ミヤザキケン</t>
  </si>
  <si>
    <t>カゴシマケン</t>
  </si>
  <si>
    <t>オキナワケン</t>
  </si>
  <si>
    <t>UCカード</t>
  </si>
  <si>
    <t>山陰合同銀行</t>
  </si>
  <si>
    <t>富山第一銀行</t>
  </si>
  <si>
    <t>広島銀行</t>
  </si>
  <si>
    <t>北洋銀行</t>
  </si>
  <si>
    <t>宮崎銀行</t>
  </si>
  <si>
    <t>販売形態</t>
    <rPh sb="0" eb="4">
      <t xml:space="preserve">ハンバイケイタイ </t>
    </rPh>
    <phoneticPr fontId="1"/>
  </si>
  <si>
    <t>販売形態を選択してください</t>
    <rPh sb="0" eb="4">
      <t xml:space="preserve">ハンバイケイタイヲ </t>
    </rPh>
    <rPh sb="5" eb="7">
      <t xml:space="preserve">センタクシテクダサイ </t>
    </rPh>
    <phoneticPr fontId="1"/>
  </si>
  <si>
    <t>1：店舗・宅配、2：屋台・機内・社内・移動販売、3：通信販売</t>
    <rPh sb="2" eb="4">
      <t xml:space="preserve">テンポ </t>
    </rPh>
    <rPh sb="5" eb="7">
      <t xml:space="preserve">タクハイ </t>
    </rPh>
    <rPh sb="10" eb="12">
      <t xml:space="preserve">ヤタイ </t>
    </rPh>
    <rPh sb="13" eb="15">
      <t xml:space="preserve">キナイ </t>
    </rPh>
    <rPh sb="16" eb="18">
      <t xml:space="preserve">シャナイ </t>
    </rPh>
    <rPh sb="19" eb="23">
      <t xml:space="preserve">イドウハンバイ </t>
    </rPh>
    <rPh sb="26" eb="30">
      <t xml:space="preserve">ツウシンハンバイ </t>
    </rPh>
    <phoneticPr fontId="1"/>
  </si>
  <si>
    <t>決済事業者用加盟店ID</t>
    <phoneticPr fontId="13"/>
  </si>
  <si>
    <t>銀行Pay振込先口座（福岡銀行）</t>
    <phoneticPr fontId="13"/>
  </si>
  <si>
    <t>銀行Pay振込先口座（第二弾参画行）</t>
    <phoneticPr fontId="13"/>
  </si>
  <si>
    <t>J-Coin Pay対応振込先口座</t>
    <phoneticPr fontId="13"/>
  </si>
  <si>
    <t>振込先口座情報(ゆうちょ)</t>
    <phoneticPr fontId="13"/>
  </si>
  <si>
    <t>決済事業者用店舗ID</t>
    <rPh sb="6" eb="8">
      <t>テンポ</t>
    </rPh>
    <phoneticPr fontId="13"/>
  </si>
  <si>
    <t>Lv1_企業コード</t>
    <phoneticPr fontId="13"/>
  </si>
  <si>
    <t>販売形態</t>
  </si>
  <si>
    <t>決済事業者用加盟店ID</t>
  </si>
  <si>
    <t>導入_au PAY</t>
    <phoneticPr fontId="13"/>
  </si>
  <si>
    <t>導入_d払い</t>
    <phoneticPr fontId="13"/>
  </si>
  <si>
    <t>導入_LINE Pay</t>
  </si>
  <si>
    <t>導入_メルペイ</t>
  </si>
  <si>
    <t>導入_FamiPay</t>
    <phoneticPr fontId="13"/>
  </si>
  <si>
    <t>導入_銀行Pay</t>
  </si>
  <si>
    <t>導入_UnionPay（銀聯）</t>
    <phoneticPr fontId="13"/>
  </si>
  <si>
    <t>導入_楽天ペイ（アプリ決済）</t>
    <phoneticPr fontId="13"/>
  </si>
  <si>
    <t>導入_atone</t>
    <phoneticPr fontId="13"/>
  </si>
  <si>
    <t>導入_commoney</t>
  </si>
  <si>
    <t>導入_Money Tap</t>
  </si>
  <si>
    <t>導入_WeChatPay</t>
  </si>
  <si>
    <t>導入_PayPay</t>
  </si>
  <si>
    <t>契約先_au PAY</t>
    <phoneticPr fontId="13"/>
  </si>
  <si>
    <t>契約先_d払い</t>
    <phoneticPr fontId="13"/>
  </si>
  <si>
    <t>契約先_FamiPay</t>
    <phoneticPr fontId="13"/>
  </si>
  <si>
    <t>契約先_UnionPay（銀聯）</t>
    <phoneticPr fontId="13"/>
  </si>
  <si>
    <t>契約先_楽天ペイ（アプリ決済）</t>
    <phoneticPr fontId="13"/>
  </si>
  <si>
    <t>契約先_atone</t>
    <phoneticPr fontId="13"/>
  </si>
  <si>
    <t>契約先_commoney</t>
    <phoneticPr fontId="13"/>
  </si>
  <si>
    <t>契約先_Money Tap</t>
    <phoneticPr fontId="13"/>
  </si>
  <si>
    <t>契約先_WeChatPay</t>
    <phoneticPr fontId="13"/>
  </si>
  <si>
    <t>契約先_PayPay</t>
    <phoneticPr fontId="13"/>
  </si>
  <si>
    <t>ネットスターズAlipay申込同意希望フラグ</t>
    <phoneticPr fontId="13"/>
  </si>
  <si>
    <t>福岡銀行支店コード</t>
    <phoneticPr fontId="13"/>
  </si>
  <si>
    <t>福岡銀行口座種別</t>
    <phoneticPr fontId="13"/>
  </si>
  <si>
    <t>福岡銀行利用限度額（単位：万円）</t>
    <phoneticPr fontId="13"/>
  </si>
  <si>
    <t>銀行Payゆうちょ口座番号（記号）</t>
    <rPh sb="0" eb="2">
      <t>ギンコウ</t>
    </rPh>
    <phoneticPr fontId="13"/>
  </si>
  <si>
    <t>銀行Payゆうちょ口座番号（番号）</t>
    <phoneticPr fontId="13"/>
  </si>
  <si>
    <t>銀行Payゆうちょ口座名義</t>
    <phoneticPr fontId="13"/>
  </si>
  <si>
    <t>銀行Payゆうちょ口座名義（カナ）</t>
    <phoneticPr fontId="13"/>
  </si>
  <si>
    <t>銀行Pay追加参画行支店コード</t>
    <rPh sb="5" eb="7">
      <t>ツイカ</t>
    </rPh>
    <rPh sb="7" eb="9">
      <t>サンカク</t>
    </rPh>
    <rPh sb="9" eb="10">
      <t>ギョウ</t>
    </rPh>
    <phoneticPr fontId="13"/>
  </si>
  <si>
    <t>銀行Pay追加参画行支店名</t>
    <rPh sb="5" eb="7">
      <t>ツイカ</t>
    </rPh>
    <phoneticPr fontId="13"/>
  </si>
  <si>
    <t>銀行Pay追加参画行口座種別</t>
    <rPh sb="5" eb="7">
      <t>ツイカ</t>
    </rPh>
    <phoneticPr fontId="13"/>
  </si>
  <si>
    <t>銀行Pay追加参画行口座番号</t>
    <rPh sb="5" eb="7">
      <t>ツイカ</t>
    </rPh>
    <phoneticPr fontId="13"/>
  </si>
  <si>
    <t>銀行Pay追加参画行口座名義</t>
    <rPh sb="5" eb="7">
      <t>ツイカ</t>
    </rPh>
    <phoneticPr fontId="13"/>
  </si>
  <si>
    <t>銀行Pay追加参画行口座名義（カナ）</t>
    <rPh sb="5" eb="7">
      <t>ツイカ</t>
    </rPh>
    <phoneticPr fontId="13"/>
  </si>
  <si>
    <t>銀行Pay追加参画行利用限度額（単位：万円）</t>
    <rPh sb="0" eb="2">
      <t>ギンコウ</t>
    </rPh>
    <rPh sb="5" eb="7">
      <t>ツイカ</t>
    </rPh>
    <rPh sb="7" eb="9">
      <t>サンカク</t>
    </rPh>
    <rPh sb="9" eb="10">
      <t>ギョウ</t>
    </rPh>
    <rPh sb="10" eb="12">
      <t>リヨウ</t>
    </rPh>
    <phoneticPr fontId="13"/>
  </si>
  <si>
    <t>J-Coin振込先口座種別</t>
    <phoneticPr fontId="13"/>
  </si>
  <si>
    <t>法人・ホームページURL</t>
    <phoneticPr fontId="13"/>
  </si>
  <si>
    <t>法人・本社所在地郵便番号</t>
    <phoneticPr fontId="13"/>
  </si>
  <si>
    <t>法人・本社所在地電話番号</t>
    <phoneticPr fontId="13"/>
  </si>
  <si>
    <t>個人事業主・ホームページURL</t>
    <phoneticPr fontId="13"/>
  </si>
  <si>
    <t>個人事業主・担当者選択</t>
    <phoneticPr fontId="13"/>
  </si>
  <si>
    <t>店舗番号</t>
    <rPh sb="2" eb="4">
      <t>バンゴウ</t>
    </rPh>
    <phoneticPr fontId="13"/>
  </si>
  <si>
    <t>審査ステータス</t>
    <rPh sb="0" eb="2">
      <t>シンサ</t>
    </rPh>
    <phoneticPr fontId="13"/>
  </si>
  <si>
    <t>データ型</t>
    <phoneticPr fontId="13"/>
  </si>
  <si>
    <t>半角数字（0埋め）</t>
    <phoneticPr fontId="13"/>
  </si>
  <si>
    <t>半角英数字</t>
  </si>
  <si>
    <t>半角文字列</t>
    <phoneticPr fontId="13"/>
  </si>
  <si>
    <t>全角／半角文字列</t>
    <phoneticPr fontId="13"/>
  </si>
  <si>
    <t>全角／半角文字列</t>
    <rPh sb="3" eb="5">
      <t>ハンカク</t>
    </rPh>
    <phoneticPr fontId="13"/>
  </si>
  <si>
    <t>全角カナ</t>
    <phoneticPr fontId="13"/>
  </si>
  <si>
    <t>必須項目</t>
    <rPh sb="0" eb="2">
      <t>ヒッスウ</t>
    </rPh>
    <rPh sb="2" eb="4">
      <t>コウモク</t>
    </rPh>
    <phoneticPr fontId="12"/>
  </si>
  <si>
    <t>〇</t>
    <phoneticPr fontId="13"/>
  </si>
  <si>
    <t>×</t>
    <phoneticPr fontId="13"/>
  </si>
  <si>
    <t>×</t>
  </si>
  <si>
    <t>項目が設定される条件</t>
    <rPh sb="0" eb="2">
      <t>コウモク</t>
    </rPh>
    <rPh sb="3" eb="5">
      <t>セッテイ</t>
    </rPh>
    <rPh sb="8" eb="10">
      <t>ジョウケン</t>
    </rPh>
    <phoneticPr fontId="12"/>
  </si>
  <si>
    <t>法人の場合は法人番号、個人の場合は先頭0埋めの電話番号</t>
    <phoneticPr fontId="13"/>
  </si>
  <si>
    <t>なし</t>
    <phoneticPr fontId="13"/>
  </si>
  <si>
    <t>導入_au PAYが選択されている場合</t>
    <phoneticPr fontId="13"/>
  </si>
  <si>
    <t>導入_d払いが選択されている場合</t>
    <phoneticPr fontId="13"/>
  </si>
  <si>
    <t>導入_LINE Payが選択されている場合</t>
    <phoneticPr fontId="13"/>
  </si>
  <si>
    <t>導入_メルペイが選択されている場合</t>
    <phoneticPr fontId="13"/>
  </si>
  <si>
    <t>導入_FamiPayが選択されている場合</t>
    <phoneticPr fontId="13"/>
  </si>
  <si>
    <t>導入_銀行Payが選択されている場合</t>
    <phoneticPr fontId="13"/>
  </si>
  <si>
    <t>導入_J-Coin Payが選択されている場合</t>
    <phoneticPr fontId="13"/>
  </si>
  <si>
    <t>導入_UnionPay（銀聯）が選択されている場合</t>
    <phoneticPr fontId="13"/>
  </si>
  <si>
    <t>導入_楽天ペイ（アプリ決済）が選択されている場合</t>
    <phoneticPr fontId="13"/>
  </si>
  <si>
    <t>導入_atoneが選択されている場合</t>
    <phoneticPr fontId="13"/>
  </si>
  <si>
    <t>導入_commoneyが選択されている場合</t>
    <phoneticPr fontId="13"/>
  </si>
  <si>
    <t>導入_Money Tapが選択されている場合</t>
    <phoneticPr fontId="13"/>
  </si>
  <si>
    <t>導入_WeChatPayが選択されている場合</t>
    <phoneticPr fontId="13"/>
  </si>
  <si>
    <t>導入_PayPayが選択されている場合</t>
    <phoneticPr fontId="13"/>
  </si>
  <si>
    <t>加盟店が銀行Payを選択して、契約先_銀行を「福岡銀行」で申込時。</t>
    <rPh sb="0" eb="2">
      <t>カメイ</t>
    </rPh>
    <rPh sb="2" eb="3">
      <t>テン</t>
    </rPh>
    <rPh sb="10" eb="12">
      <t>センタク</t>
    </rPh>
    <phoneticPr fontId="13"/>
  </si>
  <si>
    <t>加盟店が銀行Payを選択して、契約先_銀行を「ゆうちょ銀行」で申込時。</t>
    <phoneticPr fontId="13"/>
  </si>
  <si>
    <t>5県、トライアルデータのみ</t>
    <phoneticPr fontId="13"/>
  </si>
  <si>
    <t>銀行Payを選択して、契約先_銀行をゆうちょ銀行申込時</t>
    <rPh sb="22" eb="24">
      <t>ギンコウ</t>
    </rPh>
    <phoneticPr fontId="13"/>
  </si>
  <si>
    <t>加盟店が銀行Payを選択して、契約先_銀行を「沖縄銀行」、「横浜銀行」、「北陸銀行」、「北海道銀行」で申込時。</t>
    <rPh sb="0" eb="2">
      <t>カメイ</t>
    </rPh>
    <rPh sb="2" eb="3">
      <t>テン</t>
    </rPh>
    <rPh sb="4" eb="6">
      <t>ギンコウ</t>
    </rPh>
    <rPh sb="10" eb="12">
      <t>センタク</t>
    </rPh>
    <rPh sb="15" eb="17">
      <t>ケイヤク</t>
    </rPh>
    <rPh sb="17" eb="18">
      <t>サキ</t>
    </rPh>
    <rPh sb="19" eb="21">
      <t>ギンコウ</t>
    </rPh>
    <rPh sb="23" eb="25">
      <t>オキナワ</t>
    </rPh>
    <rPh sb="25" eb="27">
      <t>ギンコウ</t>
    </rPh>
    <rPh sb="30" eb="32">
      <t>ヨコハマ</t>
    </rPh>
    <rPh sb="32" eb="34">
      <t>ギンコウ</t>
    </rPh>
    <rPh sb="37" eb="39">
      <t>ホクリク</t>
    </rPh>
    <rPh sb="39" eb="41">
      <t>ギンコウ</t>
    </rPh>
    <rPh sb="44" eb="47">
      <t>ホッカイドウ</t>
    </rPh>
    <rPh sb="47" eb="49">
      <t>ギンコウ</t>
    </rPh>
    <rPh sb="51" eb="53">
      <t>モウシコミ</t>
    </rPh>
    <rPh sb="53" eb="54">
      <t>ジ</t>
    </rPh>
    <phoneticPr fontId="13"/>
  </si>
  <si>
    <t>J-Coin Pay申込時</t>
    <phoneticPr fontId="13"/>
  </si>
  <si>
    <t>国内Payを選択して、振込先口座をゆうちょ銀行以外で申込時</t>
    <rPh sb="0" eb="2">
      <t>コクナイ</t>
    </rPh>
    <rPh sb="21" eb="23">
      <t>ギンコウ</t>
    </rPh>
    <rPh sb="23" eb="25">
      <t>イガイ</t>
    </rPh>
    <phoneticPr fontId="13"/>
  </si>
  <si>
    <t>国内Payを選択して、振込先口座をゆうちょ銀行で申込時</t>
    <rPh sb="0" eb="2">
      <t>コクナイ</t>
    </rPh>
    <rPh sb="21" eb="23">
      <t>ギンコウ</t>
    </rPh>
    <phoneticPr fontId="13"/>
  </si>
  <si>
    <t>「法人/個人事業主」が「0:法人」である時</t>
    <rPh sb="20" eb="21">
      <t>トキ</t>
    </rPh>
    <phoneticPr fontId="13"/>
  </si>
  <si>
    <t>「法人/個人事業主」が「0:法人」である時
(任意項目)</t>
    <rPh sb="20" eb="21">
      <t>トキ</t>
    </rPh>
    <phoneticPr fontId="13"/>
  </si>
  <si>
    <t>「法人/個人事業主」が「1:個人事業主」である時
(任意項目)</t>
    <rPh sb="23" eb="24">
      <t>トキ</t>
    </rPh>
    <phoneticPr fontId="13"/>
  </si>
  <si>
    <t>「法人/個人事業主」が「1:個人事業主」である時</t>
    <rPh sb="23" eb="24">
      <t>トキ</t>
    </rPh>
    <phoneticPr fontId="13"/>
  </si>
  <si>
    <t>(任意項目)</t>
    <rPh sb="1" eb="5">
      <t>ニンイコウモク</t>
    </rPh>
    <phoneticPr fontId="13"/>
  </si>
  <si>
    <t>1 or 2 or 3</t>
  </si>
  <si>
    <t>0 or 1 or 2</t>
  </si>
  <si>
    <t>0 or 1</t>
  </si>
  <si>
    <t>※設定する内容は、
店舗テーブルの表示用ステータスコードとする</t>
    <rPh sb="1" eb="3">
      <t>セッテイ</t>
    </rPh>
    <rPh sb="5" eb="7">
      <t>ナイヨウ</t>
    </rPh>
    <rPh sb="10" eb="12">
      <t>テンポ</t>
    </rPh>
    <rPh sb="17" eb="20">
      <t>ヒョウジヨウ</t>
    </rPh>
    <phoneticPr fontId="13"/>
  </si>
  <si>
    <t xml:space="preserve">1:店舗・宅配、2:屋台・機内・社内・移動販売、3:通信販売「DM，インターネット等」※1 </t>
    <rPh sb="2" eb="4">
      <t>テンポ</t>
    </rPh>
    <rPh sb="5" eb="7">
      <t>タクハイ</t>
    </rPh>
    <rPh sb="10" eb="12">
      <t>ヤタイ</t>
    </rPh>
    <rPh sb="13" eb="15">
      <t>キナイ</t>
    </rPh>
    <rPh sb="16" eb="18">
      <t>シャナイ</t>
    </rPh>
    <rPh sb="19" eb="21">
      <t>イドウ</t>
    </rPh>
    <rPh sb="21" eb="23">
      <t>ハンバイ</t>
    </rPh>
    <rPh sb="26" eb="28">
      <t>ツウシン</t>
    </rPh>
    <rPh sb="28" eb="30">
      <t>ハンバイ</t>
    </rPh>
    <rPh sb="41" eb="42">
      <t>ナド</t>
    </rPh>
    <phoneticPr fontId="13"/>
  </si>
  <si>
    <t>決済事業者側で管理する加盟店ID。
例）PayPayの場合には、MID
-----
設定されている値が出力される。(PayPay以外でも、MIDが出力される場合がある。)</t>
    <rPh sb="0" eb="2">
      <t>ケッサイ</t>
    </rPh>
    <rPh sb="2" eb="5">
      <t>ジギョウシャ</t>
    </rPh>
    <rPh sb="5" eb="6">
      <t>ガワ</t>
    </rPh>
    <rPh sb="7" eb="9">
      <t>カンリ</t>
    </rPh>
    <rPh sb="11" eb="13">
      <t>カメイ</t>
    </rPh>
    <rPh sb="13" eb="14">
      <t>テン</t>
    </rPh>
    <rPh sb="18" eb="19">
      <t>レイ</t>
    </rPh>
    <rPh sb="27" eb="29">
      <t>バアイ</t>
    </rPh>
    <rPh sb="42" eb="44">
      <t>セッテイ</t>
    </rPh>
    <rPh sb="49" eb="50">
      <t>アタイ</t>
    </rPh>
    <rPh sb="51" eb="53">
      <t>シュツリョク</t>
    </rPh>
    <rPh sb="64" eb="66">
      <t>イガイ</t>
    </rPh>
    <rPh sb="73" eb="75">
      <t>シュツリョク</t>
    </rPh>
    <rPh sb="78" eb="80">
      <t>バアイ</t>
    </rPh>
    <phoneticPr fontId="13"/>
  </si>
  <si>
    <t>予備項目のため、契約先未確定時はNULL</t>
    <rPh sb="8" eb="11">
      <t>ケイヤクサキ</t>
    </rPh>
    <phoneticPr fontId="13"/>
  </si>
  <si>
    <t xml:space="preserve">0:申込なし、1:申込あり※1 </t>
    <phoneticPr fontId="13"/>
  </si>
  <si>
    <t xml:space="preserve">0:普通、1:当座※1 </t>
    <phoneticPr fontId="13"/>
  </si>
  <si>
    <t>0:あり、1:なし
銀行Payを申込時、契約先_銀行をゆうちょ銀行以外を選択した場合、
或は、銀行Payを申込しなかった場合はNULL</t>
    <rPh sb="18" eb="19">
      <t>トキ</t>
    </rPh>
    <rPh sb="31" eb="33">
      <t>ギンコウ</t>
    </rPh>
    <rPh sb="33" eb="35">
      <t>イガイ</t>
    </rPh>
    <rPh sb="36" eb="38">
      <t>センタク</t>
    </rPh>
    <rPh sb="40" eb="42">
      <t>バアイ</t>
    </rPh>
    <rPh sb="44" eb="45">
      <t>アルイ</t>
    </rPh>
    <rPh sb="53" eb="55">
      <t>モウシコミ</t>
    </rPh>
    <rPh sb="60" eb="62">
      <t>バアイ</t>
    </rPh>
    <phoneticPr fontId="13"/>
  </si>
  <si>
    <t>0.普通 1.当座</t>
    <phoneticPr fontId="13"/>
  </si>
  <si>
    <t>ハイフン無し/10 or 11桁</t>
    <rPh sb="15" eb="16">
      <t>ケタ</t>
    </rPh>
    <phoneticPr fontId="13"/>
  </si>
  <si>
    <t>0:契約者と同じ場合は「個人事業主・契約者氏名　姓」</t>
    <phoneticPr fontId="13"/>
  </si>
  <si>
    <t>0:契約者と同じ場合は「個人事業主・契約者氏名　名」</t>
    <phoneticPr fontId="13"/>
  </si>
  <si>
    <t>0:契約者と同じ場合は「個人事業主・契約者氏名　（カナ）姓」</t>
    <phoneticPr fontId="13"/>
  </si>
  <si>
    <t>0:契約者と同じ場合は「個人事業主・契約者氏名　（カナ）名」</t>
    <phoneticPr fontId="13"/>
  </si>
  <si>
    <t>0:契約者と同じ場合は「個人事業主・契約者メールアドレス」</t>
    <phoneticPr fontId="13"/>
  </si>
  <si>
    <t>ハイフン無し
0:屋号と同じ場合は「個人事業主・屋号郵便番号」
1:自宅住所と同じ場合は「個人事業主・契約者自宅郵便番号」</t>
    <phoneticPr fontId="13"/>
  </si>
  <si>
    <t>0:屋号と同じ場合は「個人事業主・屋号住所（都道府県）」
1:自宅住所と同じ場合は「個人事業主・契約者自宅住所（都道府県）」</t>
    <phoneticPr fontId="13"/>
  </si>
  <si>
    <t>0:屋号と同じ場合は「個人事業主・屋号住所（市区町村）」
1:自宅住所と同じ場合は「個人事業主・契約者自宅住所（市区町村）」</t>
    <phoneticPr fontId="13"/>
  </si>
  <si>
    <t>0:屋号と同じ場合は「個人事業主・屋号住所（番地）」
1:自宅住所と同じ場合は「個人事業主・契約者自宅住所（番地）」</t>
    <phoneticPr fontId="13"/>
  </si>
  <si>
    <t>0:屋号と同じ場合は「個人事業主・屋号住所（建物名）」
1:自宅住所と同じ場合は「個人事業主・契約者自宅住所（建物名）」</t>
    <phoneticPr fontId="13"/>
  </si>
  <si>
    <t>0:屋号と同じ場合は「個人事業主・屋号住所（都道府県カナ）」
1:自宅住所と同じ場合は「個人事業主・契約者自宅住所（都道府県カナ）」</t>
    <phoneticPr fontId="13"/>
  </si>
  <si>
    <t>0:屋号と同じ場合は「個人事業主・屋号住所（市区町村カナ）」
1:自宅住所と同じ場合は「個人事業主・契約者自宅住所（市区町村カナ）」</t>
    <phoneticPr fontId="13"/>
  </si>
  <si>
    <t>0:屋号と同じ場合は「個人事業主・屋号住所（番地カナ）」
1:自宅住所と同じ場合は「個人事業主・契約者自宅住所（番地カナ）」</t>
    <phoneticPr fontId="13"/>
  </si>
  <si>
    <t>0:屋号と同じ場合は「個人事業主・屋号住所（建物名カナ）」
1:自宅住所と同じ場合は「個人事業主・契約者自宅住所（建物名カナ）」</t>
    <phoneticPr fontId="13"/>
  </si>
  <si>
    <t>ハイフン無し/10 or 11桁
0:屋号と同じ場合は「個人事業主・屋号電話番号」
1:自宅住所と同じ場合は「個人事業主・契約者電話番号」</t>
    <phoneticPr fontId="13"/>
  </si>
  <si>
    <t>加盟店ごとに新規追加時、店舗番号が「00000001」から採番される。
例：
加盟店名　 店舗名　　店舗番号
加盟店A    店舗1     00000001
加盟店A    店舗2     00000002
                   ・・・
加盟店A    店舗N     0000000N
                   ・・・
加盟店B    店舗1     00000001
加盟店B    店舗2     00000002
                   ・・・
加盟店B    店舗N     0000000N
※削除はバッチで加盟店ごとの削除のみを行う。</t>
    <rPh sb="0" eb="2">
      <t>カメイ</t>
    </rPh>
    <rPh sb="2" eb="3">
      <t>テン</t>
    </rPh>
    <rPh sb="6" eb="8">
      <t>シンキ</t>
    </rPh>
    <rPh sb="8" eb="10">
      <t>ツイカ</t>
    </rPh>
    <rPh sb="10" eb="11">
      <t>ジ</t>
    </rPh>
    <rPh sb="29" eb="31">
      <t>サイバン</t>
    </rPh>
    <rPh sb="36" eb="37">
      <t>レイ</t>
    </rPh>
    <rPh sb="39" eb="42">
      <t>カメイテン</t>
    </rPh>
    <rPh sb="42" eb="43">
      <t>メイ</t>
    </rPh>
    <rPh sb="45" eb="47">
      <t>テンポ</t>
    </rPh>
    <rPh sb="47" eb="48">
      <t>メイ</t>
    </rPh>
    <rPh sb="50" eb="54">
      <t>テンポバンゴウ</t>
    </rPh>
    <rPh sb="63" eb="65">
      <t>テンポ</t>
    </rPh>
    <rPh sb="276" eb="278">
      <t>サクジョ</t>
    </rPh>
    <rPh sb="283" eb="286">
      <t>カメイテン</t>
    </rPh>
    <rPh sb="289" eb="291">
      <t>サクジョ</t>
    </rPh>
    <rPh sb="294" eb="295">
      <t>オコナ</t>
    </rPh>
    <phoneticPr fontId="13"/>
  </si>
  <si>
    <t>審査中、審査OK、審査NG、審査差戻、再審査中、申込取消・解約</t>
    <rPh sb="0" eb="3">
      <t>シンサチュウ</t>
    </rPh>
    <rPh sb="4" eb="6">
      <t>シンサ</t>
    </rPh>
    <rPh sb="9" eb="11">
      <t>シンサ</t>
    </rPh>
    <rPh sb="14" eb="16">
      <t>シンサ</t>
    </rPh>
    <rPh sb="16" eb="18">
      <t>サシモドシ</t>
    </rPh>
    <rPh sb="19" eb="23">
      <t>サイシンサチュウ</t>
    </rPh>
    <rPh sb="24" eb="26">
      <t>モウシコミ</t>
    </rPh>
    <rPh sb="26" eb="28">
      <t>トリケシ</t>
    </rPh>
    <rPh sb="29" eb="31">
      <t>カイヤク</t>
    </rPh>
    <phoneticPr fontId="13"/>
  </si>
  <si>
    <t>決済事業者側で管理する店舗ID。
例）PayPayの場合には、SID
-----
設定されている値が出力される。(PayPay以外でも、SIDが出力される場合がある。)</t>
    <rPh sb="0" eb="2">
      <t>ケッサイ</t>
    </rPh>
    <rPh sb="2" eb="5">
      <t>ジギョウシャ</t>
    </rPh>
    <rPh sb="5" eb="6">
      <t>ガワ</t>
    </rPh>
    <rPh sb="7" eb="9">
      <t>カンリ</t>
    </rPh>
    <rPh sb="11" eb="13">
      <t>テンポ</t>
    </rPh>
    <rPh sb="17" eb="18">
      <t>レイ</t>
    </rPh>
    <rPh sb="26" eb="28">
      <t>バアイ</t>
    </rPh>
    <rPh sb="41" eb="43">
      <t>セッテイ</t>
    </rPh>
    <rPh sb="48" eb="49">
      <t>アタイ</t>
    </rPh>
    <rPh sb="50" eb="52">
      <t>シュツリョク</t>
    </rPh>
    <rPh sb="63" eb="65">
      <t>イガイ</t>
    </rPh>
    <rPh sb="72" eb="74">
      <t>シュツリョク</t>
    </rPh>
    <rPh sb="77" eb="79">
      <t>バアイ</t>
    </rPh>
    <phoneticPr fontId="13"/>
  </si>
  <si>
    <t>予備項目のため、導入サービス未確定時はNULL</t>
    <rPh sb="0" eb="2">
      <t>ヨビ</t>
    </rPh>
    <rPh sb="2" eb="4">
      <t>コウモク</t>
    </rPh>
    <rPh sb="8" eb="10">
      <t>ドウニュウ</t>
    </rPh>
    <rPh sb="14" eb="17">
      <t>ミカクテイ</t>
    </rPh>
    <rPh sb="17" eb="18">
      <t>ジ</t>
    </rPh>
    <phoneticPr fontId="13"/>
  </si>
  <si>
    <t>加盟店事業者様の店舗情報をご入力ください。</t>
    <rPh sb="0" eb="6">
      <t xml:space="preserve">カメイテンジギョウシャ </t>
    </rPh>
    <rPh sb="6" eb="7">
      <t xml:space="preserve">サマ </t>
    </rPh>
    <rPh sb="8" eb="10">
      <t xml:space="preserve">ダイヒョウテンポ </t>
    </rPh>
    <rPh sb="10" eb="12">
      <t xml:space="preserve">ジョウホウヲ </t>
    </rPh>
    <phoneticPr fontId="1"/>
  </si>
  <si>
    <t>役職</t>
    <rPh sb="0" eb="2">
      <t xml:space="preserve">ヤクショク </t>
    </rPh>
    <phoneticPr fontId="1"/>
  </si>
  <si>
    <t>「法人/個人事業主」が「0:法人」である時(任意項目)</t>
    <rPh sb="20" eb="21">
      <t>トキ</t>
    </rPh>
    <phoneticPr fontId="13"/>
  </si>
  <si>
    <t>「法人/個人事業主」が「1:個人事業主」である時(任意項目)</t>
    <rPh sb="23" eb="24">
      <t>トキ</t>
    </rPh>
    <phoneticPr fontId="13"/>
  </si>
  <si>
    <t>みずほ銀行</t>
    <rPh sb="3" eb="5">
      <t xml:space="preserve">ギンコウ </t>
    </rPh>
    <phoneticPr fontId="1"/>
  </si>
  <si>
    <t>0001</t>
    <phoneticPr fontId="1"/>
  </si>
  <si>
    <t>0129</t>
    <phoneticPr fontId="1"/>
  </si>
  <si>
    <t>0167</t>
    <phoneticPr fontId="1"/>
  </si>
  <si>
    <t>0517</t>
    <phoneticPr fontId="1"/>
  </si>
  <si>
    <t>0534</t>
    <phoneticPr fontId="1"/>
  </si>
  <si>
    <t>0169</t>
    <phoneticPr fontId="1"/>
  </si>
  <si>
    <t>0501</t>
    <phoneticPr fontId="1"/>
  </si>
  <si>
    <t>0184</t>
    <phoneticPr fontId="1"/>
  </si>
  <si>
    <t>本社情報</t>
    <rPh sb="0" eb="2">
      <t xml:space="preserve">ホンシャ </t>
    </rPh>
    <rPh sb="2" eb="4">
      <t xml:space="preserve">ジョウホウ </t>
    </rPh>
    <phoneticPr fontId="1"/>
  </si>
  <si>
    <t>ご利用金融機関</t>
    <phoneticPr fontId="1"/>
  </si>
  <si>
    <t>0：ゆうちょ銀行以外、1：ゆうちょ銀行</t>
    <rPh sb="6" eb="8">
      <t xml:space="preserve">ギンコウ </t>
    </rPh>
    <rPh sb="8" eb="10">
      <t xml:space="preserve">イガイ </t>
    </rPh>
    <rPh sb="17" eb="19">
      <t xml:space="preserve">ギンコウ </t>
    </rPh>
    <phoneticPr fontId="1"/>
  </si>
  <si>
    <t>法人の場合「法人情報」「店舗情報」シートを別途ご記入ください</t>
    <rPh sb="0" eb="2">
      <t xml:space="preserve">ホウジンノ </t>
    </rPh>
    <rPh sb="3" eb="5">
      <t xml:space="preserve">バアイ </t>
    </rPh>
    <rPh sb="6" eb="10">
      <t xml:space="preserve">ホウジンジョウホウ </t>
    </rPh>
    <rPh sb="12" eb="14">
      <t xml:space="preserve">テンポ </t>
    </rPh>
    <rPh sb="14" eb="16">
      <t xml:space="preserve">ジョウホウ </t>
    </rPh>
    <rPh sb="21" eb="26">
      <t xml:space="preserve">コジンジギョウヌシ </t>
    </rPh>
    <rPh sb="27" eb="29">
      <t xml:space="preserve">バアイ コジンジギョウヌシ ジョウホウ ベット </t>
    </rPh>
    <phoneticPr fontId="1"/>
  </si>
  <si>
    <t>個人事業者の場合「個人事業者情報」「店舗情報」シートを別途ご記入ください</t>
    <rPh sb="4" eb="5">
      <t xml:space="preserve">シャ </t>
    </rPh>
    <rPh sb="13" eb="14">
      <t xml:space="preserve">シャ </t>
    </rPh>
    <rPh sb="18" eb="20">
      <t xml:space="preserve">テンポ </t>
    </rPh>
    <rPh sb="20" eb="22">
      <t xml:space="preserve">ジョウホウ </t>
    </rPh>
    <phoneticPr fontId="1"/>
  </si>
  <si>
    <t>0：新規申込、1：申込まない、2：既に利用中でJPQRにする</t>
    <rPh sb="2" eb="4">
      <t xml:space="preserve">シンキ </t>
    </rPh>
    <rPh sb="4" eb="6">
      <t xml:space="preserve">モウシコミ </t>
    </rPh>
    <rPh sb="17" eb="18">
      <t xml:space="preserve">スデニ </t>
    </rPh>
    <rPh sb="19" eb="22">
      <t xml:space="preserve">リヨウチュウデ リヨウチュウ </t>
    </rPh>
    <phoneticPr fontId="1"/>
  </si>
  <si>
    <t xml:space="preserve">                         1：申込まない、2：既に利用中でJPQRにする</t>
    <rPh sb="28" eb="29">
      <t xml:space="preserve">スデニ </t>
    </rPh>
    <rPh sb="30" eb="33">
      <t xml:space="preserve">リヨウチュウ </t>
    </rPh>
    <rPh sb="40" eb="42">
      <t xml:space="preserve">モウシコミ </t>
    </rPh>
    <phoneticPr fontId="1"/>
  </si>
  <si>
    <t>銀行Payを「新規申込」もしくは「既に利用中」の場合、契約先の銀行を選択してください。</t>
    <rPh sb="0" eb="2">
      <t xml:space="preserve">ギンコウ </t>
    </rPh>
    <rPh sb="7" eb="11">
      <t xml:space="preserve">シンキモウシコミ </t>
    </rPh>
    <rPh sb="17" eb="18">
      <t xml:space="preserve">スデニ </t>
    </rPh>
    <rPh sb="19" eb="22">
      <t xml:space="preserve">リヨウチュウ </t>
    </rPh>
    <rPh sb="27" eb="30">
      <t xml:space="preserve">ケイヤクサキ </t>
    </rPh>
    <rPh sb="31" eb="33">
      <t xml:space="preserve">ギンコウヲ </t>
    </rPh>
    <rPh sb="34" eb="36">
      <t xml:space="preserve">センタクシテクダサイ </t>
    </rPh>
    <phoneticPr fontId="1"/>
  </si>
  <si>
    <t>J-Coin Payを「新規申込」もしくは「既に利用中」の場合、契約先の銀行を選択してください。</t>
    <rPh sb="11" eb="13">
      <t xml:space="preserve">シンキ </t>
    </rPh>
    <rPh sb="13" eb="15">
      <t xml:space="preserve">モウシコミ </t>
    </rPh>
    <rPh sb="20" eb="23">
      <t xml:space="preserve">ケイヤクサキ </t>
    </rPh>
    <rPh sb="24" eb="26">
      <t xml:space="preserve">ギンコウ </t>
    </rPh>
    <rPh sb="27" eb="29">
      <t xml:space="preserve">センタクシテクダサイ </t>
    </rPh>
    <phoneticPr fontId="1"/>
  </si>
  <si>
    <t>YOKA! Pay</t>
    <phoneticPr fontId="1"/>
  </si>
  <si>
    <t>OKI Pay</t>
    <phoneticPr fontId="1"/>
  </si>
  <si>
    <t>沖縄銀行</t>
    <phoneticPr fontId="1"/>
  </si>
  <si>
    <t>はまPay</t>
    <phoneticPr fontId="1"/>
  </si>
  <si>
    <t>横浜銀行</t>
    <phoneticPr fontId="1"/>
  </si>
  <si>
    <t>ほくほくPay</t>
    <phoneticPr fontId="1"/>
  </si>
  <si>
    <t>北陸銀行</t>
    <phoneticPr fontId="1"/>
  </si>
  <si>
    <t>北海道銀行</t>
    <phoneticPr fontId="1"/>
  </si>
  <si>
    <t>こいPay</t>
    <phoneticPr fontId="1"/>
  </si>
  <si>
    <t>広島銀行</t>
    <phoneticPr fontId="1"/>
  </si>
  <si>
    <t>ゆうちょPay</t>
    <phoneticPr fontId="1"/>
  </si>
  <si>
    <t>消費者１人１日あたりの利用限度額</t>
    <rPh sb="0" eb="3">
      <t xml:space="preserve">ショウヒシャ </t>
    </rPh>
    <rPh sb="4" eb="5">
      <t xml:space="preserve">ニｎ </t>
    </rPh>
    <rPh sb="6" eb="7">
      <t xml:space="preserve">ニチ </t>
    </rPh>
    <rPh sb="11" eb="13">
      <t xml:space="preserve">リヨウゲンドガガク </t>
    </rPh>
    <rPh sb="13" eb="15">
      <t xml:space="preserve">ゲンドダク </t>
    </rPh>
    <rPh sb="15" eb="16">
      <t xml:space="preserve">ガク 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</si>
  <si>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</si>
  <si>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</si>
  <si>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</si>
  <si>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</si>
  <si>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</si>
  <si>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</si>
  <si>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</si>
  <si>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</si>
  <si>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</si>
  <si>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</si>
  <si>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</si>
  <si>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</si>
  <si>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</si>
  <si>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</si>
  <si>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</si>
  <si>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</si>
  <si>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</si>
  <si>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</si>
  <si>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</si>
  <si>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10</t>
    <phoneticPr fontId="1"/>
  </si>
  <si>
    <t>200</t>
    <phoneticPr fontId="1"/>
  </si>
  <si>
    <t>部署・役職</t>
    <rPh sb="0" eb="2">
      <t xml:space="preserve">ブショ </t>
    </rPh>
    <rPh sb="3" eb="5">
      <t xml:space="preserve">ヤクショク </t>
    </rPh>
    <phoneticPr fontId="1"/>
  </si>
  <si>
    <r>
      <t xml:space="preserve">契約者情報
</t>
    </r>
    <r>
      <rPr>
        <b/>
        <sz val="8"/>
        <color theme="1"/>
        <rFont val="游ゴシック"/>
        <family val="3"/>
        <charset val="128"/>
      </rPr>
      <t>契約者様の
ご自宅の情報を
ご記載ください</t>
    </r>
    <rPh sb="0" eb="3">
      <t xml:space="preserve">ケイヤクシャ </t>
    </rPh>
    <rPh sb="3" eb="5">
      <t xml:space="preserve">ジョウホウ </t>
    </rPh>
    <rPh sb="7" eb="10">
      <t xml:space="preserve">ケイヤクシャ </t>
    </rPh>
    <rPh sb="10" eb="11">
      <t xml:space="preserve">サマ </t>
    </rPh>
    <rPh sb="16" eb="18">
      <t xml:space="preserve">ジョウホウヲ </t>
    </rPh>
    <phoneticPr fontId="1"/>
  </si>
  <si>
    <t>ハイフン無し/10 or 11桁 0:契約者と同じ場合は「個人事業主・契約者電話番号」</t>
    <phoneticPr fontId="13"/>
  </si>
  <si>
    <t>店舗住所</t>
    <rPh sb="0" eb="2">
      <t xml:space="preserve">ダイヒョウテンポ </t>
    </rPh>
    <rPh sb="2" eb="4">
      <t xml:space="preserve">ジュウショ </t>
    </rPh>
    <phoneticPr fontId="1"/>
  </si>
  <si>
    <t>営業に関する
許認可番号
（任意）</t>
    <rPh sb="0" eb="2">
      <t xml:space="preserve">エイギョウ </t>
    </rPh>
    <rPh sb="3" eb="4">
      <t xml:space="preserve">カンスル </t>
    </rPh>
    <rPh sb="6" eb="11">
      <t xml:space="preserve">キョニンカバンゴウ </t>
    </rPh>
    <rPh sb="14" eb="16">
      <t xml:space="preserve">ニンイ </t>
    </rPh>
    <phoneticPr fontId="1"/>
  </si>
  <si>
    <t>許認可番号①</t>
    <rPh sb="0" eb="5">
      <t xml:space="preserve">キョニンカバンゴウ </t>
    </rPh>
    <phoneticPr fontId="1"/>
  </si>
  <si>
    <t>許認可番号②</t>
    <rPh sb="0" eb="5">
      <t xml:space="preserve">キョニンカバンゴウ </t>
    </rPh>
    <phoneticPr fontId="1"/>
  </si>
  <si>
    <t>許認可番号③</t>
    <rPh sb="0" eb="5">
      <t xml:space="preserve">キョニンカバンゴウ </t>
    </rPh>
    <phoneticPr fontId="1"/>
  </si>
  <si>
    <t>ホームページ</t>
    <phoneticPr fontId="1"/>
  </si>
  <si>
    <t>決済事業者側で管理する店舗IDのため、
各決済事業者の仕様に則る</t>
    <rPh sb="0" eb="2">
      <t>ケッサイ</t>
    </rPh>
    <rPh sb="2" eb="5">
      <t>ジギョウシャ</t>
    </rPh>
    <rPh sb="5" eb="6">
      <t>ガワ</t>
    </rPh>
    <rPh sb="7" eb="9">
      <t>カンリ</t>
    </rPh>
    <rPh sb="11" eb="13">
      <t>テンポ</t>
    </rPh>
    <rPh sb="19" eb="20">
      <t>カク</t>
    </rPh>
    <rPh sb="20" eb="22">
      <t>ケッサイ</t>
    </rPh>
    <rPh sb="22" eb="25">
      <t>ジギョウシャ</t>
    </rPh>
    <rPh sb="26" eb="28">
      <t>シヨウ</t>
    </rPh>
    <rPh sb="29" eb="30">
      <t>ノット</t>
    </rPh>
    <phoneticPr fontId="13"/>
  </si>
  <si>
    <t>決済事業者側で管理する加盟店IDのため、
各決済事業者の仕様に則る</t>
    <rPh sb="0" eb="2">
      <t>ケッサイ</t>
    </rPh>
    <rPh sb="2" eb="5">
      <t>ジギョウシャ</t>
    </rPh>
    <rPh sb="5" eb="6">
      <t>ガワ</t>
    </rPh>
    <rPh sb="7" eb="9">
      <t>カンリ</t>
    </rPh>
    <rPh sb="11" eb="13">
      <t>カメイ</t>
    </rPh>
    <rPh sb="13" eb="14">
      <t>テン</t>
    </rPh>
    <rPh sb="20" eb="21">
      <t>カク</t>
    </rPh>
    <rPh sb="21" eb="23">
      <t>ケッサイ</t>
    </rPh>
    <rPh sb="23" eb="26">
      <t>ジギョウシャ</t>
    </rPh>
    <rPh sb="27" eb="29">
      <t>シヨウ</t>
    </rPh>
    <rPh sb="30" eb="31">
      <t>ノット</t>
    </rPh>
    <phoneticPr fontId="13"/>
  </si>
  <si>
    <t>決済事業者向けCSVファイル</t>
    <rPh sb="0" eb="5">
      <t xml:space="preserve">ケッサイジギョウシャ </t>
    </rPh>
    <rPh sb="5" eb="6">
      <t xml:space="preserve">ムケ </t>
    </rPh>
    <phoneticPr fontId="1"/>
  </si>
  <si>
    <t>参考情報</t>
    <rPh sb="0" eb="4">
      <t xml:space="preserve">サンコウジョウホウ </t>
    </rPh>
    <phoneticPr fontId="1"/>
  </si>
  <si>
    <t>↑銀行Pay（0または2）</t>
    <rPh sb="1" eb="3">
      <t xml:space="preserve">ギンコウ </t>
    </rPh>
    <phoneticPr fontId="1"/>
  </si>
  <si>
    <t>Web受付No</t>
  </si>
  <si>
    <t>申込日</t>
  </si>
  <si>
    <t>更新日</t>
  </si>
  <si>
    <t>Lv1_企業コード</t>
  </si>
  <si>
    <t>連鎖販売</t>
  </si>
  <si>
    <t>決済サービス</t>
  </si>
  <si>
    <t>導入_au PAY</t>
  </si>
  <si>
    <t>導入_d払い</t>
  </si>
  <si>
    <t>導入_FamiPay</t>
  </si>
  <si>
    <t>導入_J-Coin Pay</t>
  </si>
  <si>
    <t>導入_UnionPay（銀聯）</t>
  </si>
  <si>
    <t>導入_楽天ペイ（アプリ決済）</t>
  </si>
  <si>
    <t>導入_atone</t>
  </si>
  <si>
    <t>契約先_au PAY</t>
  </si>
  <si>
    <t>契約先_d払い</t>
  </si>
  <si>
    <t>契約先_LINE Pay</t>
  </si>
  <si>
    <t>契約先_メルペイ</t>
  </si>
  <si>
    <t>契約先_FamiPay</t>
  </si>
  <si>
    <t>契約先_銀行Pay</t>
  </si>
  <si>
    <t>契約先_J-Coin Pay</t>
  </si>
  <si>
    <t>契約先_UnionPay（銀聯）</t>
  </si>
  <si>
    <t>契約先_楽天ペイ（アプリ決済）</t>
  </si>
  <si>
    <t>契約先_atone</t>
  </si>
  <si>
    <t>契約先_commoney</t>
  </si>
  <si>
    <t>契約先_Money Tap</t>
  </si>
  <si>
    <t>契約先_WeChatPay</t>
  </si>
  <si>
    <t>契約先_PayPay</t>
  </si>
  <si>
    <t>ネットスターズAlipay申込同意希望フラグ</t>
  </si>
  <si>
    <t>福岡銀行支店コード</t>
  </si>
  <si>
    <t>福岡銀行口座種別</t>
  </si>
  <si>
    <t>福岡銀行口座番号</t>
  </si>
  <si>
    <t>福岡銀行利用限度額（単位：万円）</t>
  </si>
  <si>
    <t>ゆうちょ銀行口座なし</t>
  </si>
  <si>
    <t>銀行Payゆうちょ口座番号（番号）</t>
  </si>
  <si>
    <t>銀行Payゆうちょ口座名義</t>
  </si>
  <si>
    <t>銀行Payゆうちょ口座名義（カナ）</t>
  </si>
  <si>
    <t>J-Coin振込先口座種別</t>
  </si>
  <si>
    <t>口座番号</t>
  </si>
  <si>
    <t>法人・業種カテゴリー</t>
  </si>
  <si>
    <t>法人・業種サブカテゴリー</t>
  </si>
  <si>
    <t>法人・ホームページURL</t>
  </si>
  <si>
    <t>法人・本社所在地郵便番号</t>
  </si>
  <si>
    <t>法人・本社所在地電話番号</t>
  </si>
  <si>
    <t>個人事業主・ホームページURL</t>
  </si>
  <si>
    <t>個人事業主・業種カテゴリー</t>
  </si>
  <si>
    <t>個人事業主・業種サブカテゴリー</t>
  </si>
  <si>
    <t>個人事業主・担当者選択</t>
  </si>
  <si>
    <t>営業に関連する免許・許可番号③</t>
  </si>
  <si>
    <t>審査ステータス</t>
  </si>
  <si>
    <t>共通</t>
    <rPh sb="0" eb="2">
      <t xml:space="preserve">キョウツウ </t>
    </rPh>
    <phoneticPr fontId="1"/>
  </si>
  <si>
    <t>Lv.1</t>
    <phoneticPr fontId="1"/>
  </si>
  <si>
    <t>Lv.2</t>
    <phoneticPr fontId="1"/>
  </si>
  <si>
    <t>Lv.3</t>
    <phoneticPr fontId="1"/>
  </si>
  <si>
    <t>Lv.4</t>
    <phoneticPr fontId="1"/>
  </si>
  <si>
    <t>利用サービス</t>
    <rPh sb="0" eb="2">
      <t xml:space="preserve">リヨウサービス </t>
    </rPh>
    <phoneticPr fontId="1"/>
  </si>
  <si>
    <t>企業コード Lv.1</t>
  </si>
  <si>
    <t>上位HD・グループ等法人番号 Lv.1</t>
  </si>
  <si>
    <t>企業名称 Lv.1</t>
  </si>
  <si>
    <t>企業名称カナ Lv.1</t>
  </si>
  <si>
    <t>郵便番号 Lv.1</t>
  </si>
  <si>
    <t>住所 Lv.1</t>
  </si>
  <si>
    <t>連絡先担当者氏名 Lv.1</t>
  </si>
  <si>
    <t>連絡先担当者氏名カナ Lv.1</t>
  </si>
  <si>
    <t>連絡先メールアドレス Lv.1</t>
  </si>
  <si>
    <t>連絡先電話番号 Lv.1</t>
  </si>
  <si>
    <t>ダミー1 Lv.1</t>
  </si>
  <si>
    <t>ダミー2 Lv.1</t>
  </si>
  <si>
    <t>ダミー3 Lv.1</t>
  </si>
  <si>
    <t>ダミー4 Lv.1</t>
  </si>
  <si>
    <t>ダミー5 Lv.1</t>
  </si>
  <si>
    <t>グループコード Lv.2</t>
  </si>
  <si>
    <t>グループ名称 Lv.2</t>
  </si>
  <si>
    <t>グループ名称カナ Lv.2</t>
  </si>
  <si>
    <t>ダミー1 Lv.2</t>
  </si>
  <si>
    <t>ダミー2 Lv.2</t>
  </si>
  <si>
    <t>ダミー3 Lv.2</t>
  </si>
  <si>
    <t>ダミー4 Lv.2</t>
  </si>
  <si>
    <t>ダミー5 Lv.2</t>
  </si>
  <si>
    <t>店舗コード Lv.3</t>
  </si>
  <si>
    <t>店舗名称 Lv.3</t>
  </si>
  <si>
    <t>店舗名称カナ Lv.3</t>
  </si>
  <si>
    <t>店舗名称英字 Lv.3</t>
  </si>
  <si>
    <t>業種コード Lv.3</t>
  </si>
  <si>
    <t>店舗郵便番号 Lv.3</t>
  </si>
  <si>
    <t>店舗住所 Lv.3</t>
  </si>
  <si>
    <t>店舗住所英字 Lv.3</t>
  </si>
  <si>
    <t>店舗連絡先担当者氏名 Lv.3</t>
  </si>
  <si>
    <t>店舗連絡先担当者氏名カナ Lv.3</t>
  </si>
  <si>
    <t>店舗連絡先メールアドレス Lv.3</t>
  </si>
  <si>
    <t>店舗連絡先電話番号 Lv.3</t>
  </si>
  <si>
    <t>消費者向け電話番号 Lv.3</t>
  </si>
  <si>
    <t>ダミー1 Lv.3</t>
  </si>
  <si>
    <t>ダミー2 Lv.3</t>
  </si>
  <si>
    <t>ダミー3 Lv.3</t>
  </si>
  <si>
    <t>ダミー4 Lv.3</t>
  </si>
  <si>
    <t>ダミー5 Lv.3</t>
  </si>
  <si>
    <t>APコード Lv.4</t>
  </si>
  <si>
    <t>AP名称 Lv.4</t>
  </si>
  <si>
    <t>AP名称カナ Lv.4</t>
  </si>
  <si>
    <t>ダミー1 Lv.4</t>
  </si>
  <si>
    <t>ダミー2 Lv.4</t>
  </si>
  <si>
    <t>ダミー3 Lv.4</t>
  </si>
  <si>
    <t>ダミー4 Lv.4</t>
  </si>
  <si>
    <t>ダミー5 Lv.4</t>
  </si>
  <si>
    <t>ダミー6 Lv.4</t>
  </si>
  <si>
    <t>ダミー7 Lv.4</t>
  </si>
  <si>
    <t>ダミー8 Lv.4</t>
  </si>
  <si>
    <t>ダミー9 Lv.4</t>
  </si>
  <si>
    <t>ダミー10 Lv.4</t>
  </si>
  <si>
    <t>ダミー11 Lv.4</t>
  </si>
  <si>
    <t>ダミー12 Lv.4</t>
  </si>
  <si>
    <t>ダミー13 Lv.4</t>
  </si>
  <si>
    <t>ダミー14 Lv.4</t>
  </si>
  <si>
    <t>ダミー15 Lv.4</t>
  </si>
  <si>
    <t>ダミー16 Lv.4</t>
  </si>
  <si>
    <t>ダミー17 Lv.4</t>
  </si>
  <si>
    <t>ダミー18 Lv.4</t>
  </si>
  <si>
    <t>ダミー19 Lv.4</t>
  </si>
  <si>
    <t>ダミー20 Lv.4</t>
  </si>
  <si>
    <t>決済サービスコード</t>
  </si>
  <si>
    <t>利用開始年月日</t>
  </si>
  <si>
    <t>利用終了年月日</t>
  </si>
  <si>
    <t>退会理由</t>
  </si>
  <si>
    <t>配送ステータス</t>
  </si>
  <si>
    <t>ダミー1</t>
  </si>
  <si>
    <t>ダミー2</t>
  </si>
  <si>
    <t>ダミー3</t>
  </si>
  <si>
    <t>ダミー4</t>
  </si>
  <si>
    <t>ダミー5</t>
  </si>
  <si>
    <t>店舗担当者情報</t>
    <rPh sb="0" eb="2">
      <t xml:space="preserve">テンポ </t>
    </rPh>
    <rPh sb="2" eb="7">
      <t xml:space="preserve">タントウシャジョウホウ </t>
    </rPh>
    <phoneticPr fontId="1"/>
  </si>
  <si>
    <t>審査中</t>
    <rPh sb="0" eb="3">
      <t xml:space="preserve">シンサチュウ </t>
    </rPh>
    <phoneticPr fontId="1"/>
  </si>
  <si>
    <t>0000</t>
    <phoneticPr fontId="1"/>
  </si>
  <si>
    <t>口座開設</t>
    <rPh sb="0" eb="2">
      <t xml:space="preserve">コウザ </t>
    </rPh>
    <rPh sb="2" eb="4">
      <t xml:space="preserve">カイセツ </t>
    </rPh>
    <phoneticPr fontId="1"/>
  </si>
  <si>
    <t>0：口座開設済み、1：今後、口座開設予定</t>
    <rPh sb="2" eb="4">
      <t xml:space="preserve">コウザ </t>
    </rPh>
    <rPh sb="4" eb="6">
      <t xml:space="preserve">カイセツ </t>
    </rPh>
    <rPh sb="6" eb="7">
      <t xml:space="preserve">ズミ </t>
    </rPh>
    <rPh sb="11" eb="13">
      <t xml:space="preserve">コンゴ </t>
    </rPh>
    <rPh sb="14" eb="16">
      <t xml:space="preserve">コウザ </t>
    </rPh>
    <rPh sb="16" eb="18">
      <t xml:space="preserve">カイセツ </t>
    </rPh>
    <rPh sb="18" eb="20">
      <t xml:space="preserve">ヨテイ </t>
    </rPh>
    <phoneticPr fontId="1"/>
  </si>
  <si>
    <t>JPQR加盟店申込書（店舗情報①）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</si>
  <si>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JPQR加盟店申込書（店舗情報②）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</si>
  <si>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JPQR加盟店申込書（店舗情報③）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</si>
  <si>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JPQR加盟店申込書（店舗情報④）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</si>
  <si>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JPQR加盟店申込書（店舗情報⑤）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</si>
  <si>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店舗名</t>
    <rPh sb="0" eb="2">
      <t xml:space="preserve">テンポ </t>
    </rPh>
    <rPh sb="2" eb="3">
      <t xml:space="preserve">メイ </t>
    </rPh>
    <phoneticPr fontId="1"/>
  </si>
  <si>
    <t>店舗名英名</t>
    <rPh sb="0" eb="3">
      <t xml:space="preserve">テンポメイ </t>
    </rPh>
    <rPh sb="3" eb="5">
      <t xml:space="preserve">エイメイ </t>
    </rPh>
    <phoneticPr fontId="1"/>
  </si>
  <si>
    <t>決済事業者向け審査依頼ファイル</t>
    <rPh sb="0" eb="6">
      <t xml:space="preserve">ケッサイジギョウシャムケ </t>
    </rPh>
    <rPh sb="7" eb="11">
      <t xml:space="preserve">シンサイライ </t>
    </rPh>
    <phoneticPr fontId="1"/>
  </si>
  <si>
    <t>北海道銀行</t>
    <rPh sb="0" eb="5">
      <t xml:space="preserve">ホッカイドウギンコウ </t>
    </rPh>
    <phoneticPr fontId="1"/>
  </si>
  <si>
    <t>福岡銀行</t>
    <rPh sb="0" eb="2">
      <t xml:space="preserve">フクオカ </t>
    </rPh>
    <rPh sb="2" eb="4">
      <t xml:space="preserve">ギンコウ </t>
    </rPh>
    <phoneticPr fontId="1"/>
  </si>
  <si>
    <r>
      <rPr>
        <b/>
        <sz val="12"/>
        <color rgb="FFFF0000"/>
        <rFont val="游ゴシック"/>
        <family val="3"/>
        <charset val="128"/>
      </rPr>
      <t>ドコモ向け</t>
    </r>
    <r>
      <rPr>
        <b/>
        <sz val="12"/>
        <color theme="1"/>
        <rFont val="游ゴシック"/>
        <family val="3"/>
        <charset val="128"/>
        <scheme val="minor"/>
      </rPr>
      <t>審査依頼ファイル</t>
    </r>
    <rPh sb="5" eb="9">
      <t xml:space="preserve">シンサイライ </t>
    </rPh>
    <phoneticPr fontId="1"/>
  </si>
  <si>
    <t>000000</t>
    <phoneticPr fontId="1"/>
  </si>
  <si>
    <r>
      <rPr>
        <b/>
        <sz val="12"/>
        <color rgb="FFFF0000"/>
        <rFont val="游ゴシック"/>
        <family val="3"/>
        <charset val="128"/>
      </rPr>
      <t>ユーシーカード向け</t>
    </r>
    <r>
      <rPr>
        <b/>
        <sz val="12"/>
        <color theme="1"/>
        <rFont val="游ゴシック"/>
        <family val="3"/>
        <charset val="128"/>
        <scheme val="minor"/>
      </rPr>
      <t>審査ファイル</t>
    </r>
    <rPh sb="7" eb="8">
      <t xml:space="preserve">ムケ </t>
    </rPh>
    <rPh sb="9" eb="11">
      <t xml:space="preserve">シンサファイル </t>
    </rPh>
    <phoneticPr fontId="1"/>
  </si>
  <si>
    <t>J-Coin振込先口座種別（本店・支店・営業部）</t>
  </si>
  <si>
    <t>法人・代表者郵便番号</t>
  </si>
  <si>
    <r>
      <rPr>
        <b/>
        <sz val="12"/>
        <color rgb="FFFF0000"/>
        <rFont val="游ゴシック"/>
        <family val="3"/>
        <charset val="128"/>
      </rPr>
      <t>楽天向け</t>
    </r>
    <r>
      <rPr>
        <b/>
        <sz val="12"/>
        <color theme="1"/>
        <rFont val="游ゴシック"/>
        <family val="3"/>
        <charset val="128"/>
        <scheme val="minor"/>
      </rPr>
      <t>審査依頼ファイル</t>
    </r>
    <rPh sb="0" eb="2">
      <t xml:space="preserve">ラクテｎ </t>
    </rPh>
    <rPh sb="4" eb="8">
      <t xml:space="preserve">シンサイライ </t>
    </rPh>
    <phoneticPr fontId="1"/>
  </si>
  <si>
    <t>銀行Payゆうちょ口座番号（記号）</t>
  </si>
  <si>
    <t>店舗番号</t>
  </si>
  <si>
    <t>Ver2.0</t>
    <phoneticPr fontId="1"/>
  </si>
  <si>
    <t>au PAY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</si>
</sst>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&gt;999999999]00000000000;0000000000\ "/>
  </numFmts>
  <fonts count="3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</font>
    <font>
      <b/>
      <u/>
      <sz val="8"/>
      <color theme="1"/>
      <name val="游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Meiryo UI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Geneva"/>
      <family val="2"/>
    </font>
    <font>
      <u/>
      <sz val="12"/>
      <color theme="10"/>
      <name val="游ゴシック"/>
      <family val="2"/>
      <charset val="128"/>
      <scheme val="minor"/>
    </font>
    <font>
      <sz val="9"/>
      <color rgb="FFFF0000"/>
      <name val="Meiryo UI"/>
      <family val="3"/>
      <charset val="128"/>
    </font>
    <font>
      <strike/>
      <sz val="9"/>
      <name val="Meiryo UI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sz val="12"/>
      <color theme="0"/>
      <name val="Meiryo UI"/>
      <family val="3"/>
      <charset val="128"/>
    </font>
    <font>
      <b/>
      <sz val="12"/>
      <color theme="0"/>
      <name val="游ゴシック Bold"/>
      <charset val="128"/>
    </font>
    <font>
      <sz val="12"/>
      <name val="游ゴシック"/>
      <family val="2"/>
      <charset val="128"/>
      <scheme val="minor"/>
    </font>
    <font>
      <b/>
      <sz val="16"/>
      <name val="Meiryo UI"/>
      <family val="2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</font>
    <font>
      <b/>
      <sz val="12"/>
      <color theme="1"/>
      <name val="游ゴシック Bold"/>
      <charset val="128"/>
    </font>
    <font>
      <sz val="12"/>
      <color theme="1"/>
      <name val="游ゴシック Bold"/>
      <charset val="128"/>
    </font>
    <font>
      <sz val="12"/>
      <color theme="8" tint="0.79998168889431442"/>
      <name val="游ゴシック Bold"/>
      <charset val="128"/>
    </font>
    <font>
      <sz val="12"/>
      <color theme="8" tint="0.79998168889431442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38" fontId="24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/>
    </xf>
    <xf numFmtId="49" fontId="11" fillId="0" borderId="17" xfId="0" applyNumberFormat="1" applyFont="1" applyBorder="1" applyAlignment="1">
      <alignment vertical="center" wrapText="1"/>
    </xf>
    <xf numFmtId="49" fontId="11" fillId="0" borderId="17" xfId="0" applyNumberFormat="1" applyFont="1" applyBorder="1">
      <alignment vertical="center"/>
    </xf>
    <xf numFmtId="0" fontId="11" fillId="0" borderId="17" xfId="0" applyFont="1" applyBorder="1" applyAlignment="1">
      <alignment vertical="center" wrapText="1"/>
    </xf>
    <xf numFmtId="49" fontId="0" fillId="4" borderId="0" xfId="0" applyNumberFormat="1" applyFill="1">
      <alignment vertical="center"/>
    </xf>
    <xf numFmtId="0" fontId="11" fillId="2" borderId="17" xfId="3" applyFont="1" applyFill="1" applyBorder="1" applyAlignment="1">
      <alignment vertical="center"/>
    </xf>
    <xf numFmtId="0" fontId="11" fillId="2" borderId="18" xfId="3" applyFont="1" applyFill="1" applyBorder="1" applyAlignment="1">
      <alignment vertical="center"/>
    </xf>
    <xf numFmtId="0" fontId="11" fillId="0" borderId="18" xfId="3" applyFont="1" applyBorder="1" applyAlignment="1">
      <alignment vertical="center"/>
    </xf>
    <xf numFmtId="0" fontId="11" fillId="3" borderId="17" xfId="3" applyFont="1" applyFill="1" applyBorder="1" applyAlignment="1">
      <alignment vertical="center" wrapText="1"/>
    </xf>
    <xf numFmtId="0" fontId="11" fillId="0" borderId="17" xfId="3" applyFont="1" applyBorder="1" applyAlignment="1">
      <alignment vertical="center"/>
    </xf>
    <xf numFmtId="0" fontId="11" fillId="2" borderId="18" xfId="3" applyFont="1" applyFill="1" applyBorder="1" applyAlignment="1">
      <alignment horizontal="left" vertical="center"/>
    </xf>
    <xf numFmtId="0" fontId="11" fillId="0" borderId="18" xfId="3" applyFont="1" applyBorder="1" applyAlignment="1">
      <alignment horizontal="left" vertical="center" wrapText="1"/>
    </xf>
    <xf numFmtId="49" fontId="11" fillId="2" borderId="17" xfId="3" applyNumberFormat="1" applyFont="1" applyFill="1" applyBorder="1" applyAlignment="1">
      <alignment vertical="center"/>
    </xf>
    <xf numFmtId="49" fontId="11" fillId="0" borderId="18" xfId="0" applyNumberFormat="1" applyFont="1" applyBorder="1" applyAlignment="1">
      <alignment vertical="center" wrapText="1"/>
    </xf>
    <xf numFmtId="49" fontId="11" fillId="0" borderId="17" xfId="3" applyNumberFormat="1" applyFont="1" applyBorder="1" applyAlignment="1">
      <alignment vertical="center" wrapText="1"/>
    </xf>
    <xf numFmtId="49" fontId="17" fillId="0" borderId="17" xfId="0" applyNumberFormat="1" applyFont="1" applyBorder="1">
      <alignment vertical="center"/>
    </xf>
    <xf numFmtId="0" fontId="11" fillId="0" borderId="17" xfId="3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1" fillId="5" borderId="17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0" fillId="7" borderId="0" xfId="3" applyFont="1" applyFill="1" applyBorder="1" applyAlignment="1">
      <alignment vertical="center"/>
    </xf>
    <xf numFmtId="0" fontId="11" fillId="8" borderId="0" xfId="0" applyFont="1" applyFill="1" applyBorder="1" applyAlignment="1">
      <alignment vertical="center" wrapText="1"/>
    </xf>
    <xf numFmtId="0" fontId="0" fillId="8" borderId="0" xfId="0" applyFont="1" applyFill="1">
      <alignment vertical="center"/>
    </xf>
    <xf numFmtId="49" fontId="21" fillId="10" borderId="22" xfId="0" applyNumberFormat="1" applyFont="1" applyFill="1" applyBorder="1">
      <alignment vertical="center"/>
    </xf>
    <xf numFmtId="49" fontId="21" fillId="10" borderId="22" xfId="0" applyNumberFormat="1" applyFont="1" applyFill="1" applyBorder="1" applyAlignment="1">
      <alignment vertical="center" wrapText="1"/>
    </xf>
    <xf numFmtId="0" fontId="0" fillId="0" borderId="0" xfId="0" applyNumberFormat="1">
      <alignment vertical="center"/>
    </xf>
    <xf numFmtId="0" fontId="0" fillId="11" borderId="0" xfId="0" applyFill="1">
      <alignment vertical="center"/>
    </xf>
    <xf numFmtId="49" fontId="4" fillId="0" borderId="0" xfId="0" applyNumberFormat="1" applyFont="1">
      <alignment vertical="center"/>
    </xf>
    <xf numFmtId="49" fontId="6" fillId="12" borderId="0" xfId="0" applyNumberFormat="1" applyFont="1" applyFill="1">
      <alignment vertical="center"/>
    </xf>
    <xf numFmtId="49" fontId="6" fillId="0" borderId="0" xfId="0" applyNumberFormat="1" applyFont="1">
      <alignment vertical="center"/>
    </xf>
    <xf numFmtId="49" fontId="4" fillId="12" borderId="0" xfId="0" applyNumberFormat="1" applyFont="1" applyFill="1">
      <alignment vertical="center"/>
    </xf>
    <xf numFmtId="49" fontId="5" fillId="12" borderId="5" xfId="0" applyNumberFormat="1" applyFont="1" applyFill="1" applyBorder="1">
      <alignment vertical="center"/>
    </xf>
    <xf numFmtId="49" fontId="5" fillId="12" borderId="6" xfId="0" applyNumberFormat="1" applyFont="1" applyFill="1" applyBorder="1">
      <alignment vertical="center"/>
    </xf>
    <xf numFmtId="49" fontId="4" fillId="12" borderId="6" xfId="0" applyNumberFormat="1" applyFont="1" applyFill="1" applyBorder="1">
      <alignment vertical="center"/>
    </xf>
    <xf numFmtId="49" fontId="4" fillId="12" borderId="7" xfId="0" applyNumberFormat="1" applyFont="1" applyFill="1" applyBorder="1">
      <alignment vertical="center"/>
    </xf>
    <xf numFmtId="49" fontId="4" fillId="12" borderId="8" xfId="0" applyNumberFormat="1" applyFont="1" applyFill="1" applyBorder="1">
      <alignment vertical="center"/>
    </xf>
    <xf numFmtId="49" fontId="4" fillId="12" borderId="0" xfId="0" applyNumberFormat="1" applyFont="1" applyFill="1" applyBorder="1">
      <alignment vertical="center"/>
    </xf>
    <xf numFmtId="49" fontId="4" fillId="12" borderId="0" xfId="0" applyNumberFormat="1" applyFont="1" applyFill="1" applyBorder="1" applyAlignment="1">
      <alignment horizontal="right" vertical="center"/>
    </xf>
    <xf numFmtId="49" fontId="4" fillId="12" borderId="9" xfId="0" applyNumberFormat="1" applyFont="1" applyFill="1" applyBorder="1">
      <alignment vertical="center"/>
    </xf>
    <xf numFmtId="49" fontId="4" fillId="12" borderId="0" xfId="0" applyNumberFormat="1" applyFont="1" applyFill="1" applyBorder="1" applyAlignment="1">
      <alignment horizontal="center" vertical="center"/>
    </xf>
    <xf numFmtId="49" fontId="4" fillId="12" borderId="0" xfId="0" applyNumberFormat="1" applyFont="1" applyFill="1" applyBorder="1" applyAlignment="1">
      <alignment horizontal="left" vertical="center"/>
    </xf>
    <xf numFmtId="49" fontId="4" fillId="12" borderId="10" xfId="0" applyNumberFormat="1" applyFont="1" applyFill="1" applyBorder="1">
      <alignment vertical="center"/>
    </xf>
    <xf numFmtId="49" fontId="4" fillId="12" borderId="11" xfId="0" applyNumberFormat="1" applyFont="1" applyFill="1" applyBorder="1">
      <alignment vertical="center"/>
    </xf>
    <xf numFmtId="49" fontId="4" fillId="12" borderId="11" xfId="0" applyNumberFormat="1" applyFont="1" applyFill="1" applyBorder="1" applyAlignment="1">
      <alignment horizontal="right" vertical="center"/>
    </xf>
    <xf numFmtId="49" fontId="4" fillId="12" borderId="11" xfId="0" applyNumberFormat="1" applyFont="1" applyFill="1" applyBorder="1" applyAlignment="1">
      <alignment horizontal="center" vertical="center"/>
    </xf>
    <xf numFmtId="49" fontId="4" fillId="12" borderId="12" xfId="0" applyNumberFormat="1" applyFont="1" applyFill="1" applyBorder="1">
      <alignment vertical="center"/>
    </xf>
    <xf numFmtId="49" fontId="4" fillId="12" borderId="5" xfId="0" applyNumberFormat="1" applyFont="1" applyFill="1" applyBorder="1">
      <alignment vertical="center"/>
    </xf>
    <xf numFmtId="49" fontId="4" fillId="12" borderId="6" xfId="0" applyNumberFormat="1" applyFont="1" applyFill="1" applyBorder="1" applyAlignment="1">
      <alignment horizontal="right" vertical="center"/>
    </xf>
    <xf numFmtId="49" fontId="4" fillId="12" borderId="6" xfId="0" applyNumberFormat="1" applyFont="1" applyFill="1" applyBorder="1" applyAlignment="1">
      <alignment horizontal="center" vertical="center"/>
    </xf>
    <xf numFmtId="49" fontId="4" fillId="12" borderId="2" xfId="0" applyNumberFormat="1" applyFont="1" applyFill="1" applyBorder="1" applyProtection="1">
      <alignment vertical="center"/>
      <protection locked="0"/>
    </xf>
    <xf numFmtId="49" fontId="4" fillId="12" borderId="4" xfId="0" applyNumberFormat="1" applyFont="1" applyFill="1" applyBorder="1" applyProtection="1">
      <alignment vertical="center"/>
      <protection locked="0"/>
    </xf>
    <xf numFmtId="49" fontId="4" fillId="12" borderId="0" xfId="0" applyNumberFormat="1" applyFont="1" applyFill="1" applyBorder="1" applyAlignment="1">
      <alignment vertical="center"/>
    </xf>
    <xf numFmtId="49" fontId="4" fillId="12" borderId="3" xfId="0" applyNumberFormat="1" applyFont="1" applyFill="1" applyBorder="1" applyProtection="1">
      <alignment vertical="center"/>
      <protection locked="0"/>
    </xf>
    <xf numFmtId="49" fontId="5" fillId="12" borderId="5" xfId="0" applyNumberFormat="1" applyFont="1" applyFill="1" applyBorder="1" applyAlignment="1">
      <alignment horizontal="left" vertical="center"/>
    </xf>
    <xf numFmtId="49" fontId="5" fillId="12" borderId="6" xfId="0" applyNumberFormat="1" applyFont="1" applyFill="1" applyBorder="1" applyAlignment="1">
      <alignment horizontal="left" vertical="center"/>
    </xf>
    <xf numFmtId="49" fontId="5" fillId="12" borderId="7" xfId="0" applyNumberFormat="1" applyFont="1" applyFill="1" applyBorder="1" applyAlignment="1">
      <alignment horizontal="left" vertical="center"/>
    </xf>
    <xf numFmtId="49" fontId="4" fillId="12" borderId="8" xfId="0" applyNumberFormat="1" applyFont="1" applyFill="1" applyBorder="1" applyAlignment="1">
      <alignment vertical="center"/>
    </xf>
    <xf numFmtId="49" fontId="4" fillId="12" borderId="1" xfId="0" applyNumberFormat="1" applyFont="1" applyFill="1" applyBorder="1" applyProtection="1">
      <alignment vertical="center"/>
      <protection locked="0"/>
    </xf>
    <xf numFmtId="49" fontId="5" fillId="12" borderId="7" xfId="0" applyNumberFormat="1" applyFont="1" applyFill="1" applyBorder="1">
      <alignment vertical="center"/>
    </xf>
    <xf numFmtId="49" fontId="5" fillId="12" borderId="8" xfId="0" applyNumberFormat="1" applyFont="1" applyFill="1" applyBorder="1">
      <alignment vertical="center"/>
    </xf>
    <xf numFmtId="49" fontId="5" fillId="12" borderId="9" xfId="0" applyNumberFormat="1" applyFont="1" applyFill="1" applyBorder="1">
      <alignment vertical="center"/>
    </xf>
    <xf numFmtId="49" fontId="5" fillId="12" borderId="10" xfId="0" applyNumberFormat="1" applyFont="1" applyFill="1" applyBorder="1">
      <alignment vertical="center"/>
    </xf>
    <xf numFmtId="49" fontId="5" fillId="12" borderId="11" xfId="0" applyNumberFormat="1" applyFont="1" applyFill="1" applyBorder="1">
      <alignment vertical="center"/>
    </xf>
    <xf numFmtId="49" fontId="5" fillId="12" borderId="12" xfId="0" applyNumberFormat="1" applyFont="1" applyFill="1" applyBorder="1">
      <alignment vertical="center"/>
    </xf>
    <xf numFmtId="49" fontId="4" fillId="12" borderId="0" xfId="0" applyNumberFormat="1" applyFont="1" applyFill="1" applyBorder="1" applyAlignment="1" applyProtection="1">
      <alignment vertical="center"/>
    </xf>
    <xf numFmtId="49" fontId="4" fillId="12" borderId="0" xfId="0" applyNumberFormat="1" applyFont="1" applyFill="1" applyBorder="1" applyAlignment="1" applyProtection="1">
      <alignment horizontal="right" vertical="center"/>
    </xf>
    <xf numFmtId="49" fontId="4" fillId="12" borderId="0" xfId="0" applyNumberFormat="1" applyFont="1" applyFill="1" applyBorder="1" applyAlignment="1" applyProtection="1">
      <alignment horizontal="center" vertical="center"/>
    </xf>
    <xf numFmtId="49" fontId="5" fillId="12" borderId="9" xfId="0" applyNumberFormat="1" applyFont="1" applyFill="1" applyBorder="1" applyProtection="1">
      <alignment vertical="center"/>
    </xf>
    <xf numFmtId="49" fontId="4" fillId="12" borderId="0" xfId="0" applyNumberFormat="1" applyFont="1" applyFill="1" applyBorder="1" applyProtection="1">
      <alignment vertical="center"/>
    </xf>
    <xf numFmtId="49" fontId="4" fillId="12" borderId="0" xfId="0" applyNumberFormat="1" applyFont="1" applyFill="1" applyBorder="1" applyAlignment="1" applyProtection="1">
      <alignment horizontal="left" vertical="center"/>
    </xf>
    <xf numFmtId="176" fontId="4" fillId="12" borderId="23" xfId="0" applyNumberFormat="1" applyFont="1" applyFill="1" applyBorder="1" applyAlignment="1" applyProtection="1">
      <alignment horizontal="center" vertical="center"/>
      <protection locked="0"/>
    </xf>
    <xf numFmtId="176" fontId="4" fillId="12" borderId="25" xfId="0" applyNumberFormat="1" applyFont="1" applyFill="1" applyBorder="1" applyAlignment="1" applyProtection="1">
      <alignment horizontal="center" vertical="center"/>
      <protection locked="0"/>
    </xf>
    <xf numFmtId="176" fontId="4" fillId="12" borderId="1" xfId="0" applyNumberFormat="1" applyFont="1" applyFill="1" applyBorder="1" applyAlignment="1" applyProtection="1">
      <alignment horizontal="center" vertical="center"/>
      <protection locked="0"/>
    </xf>
    <xf numFmtId="176" fontId="4" fillId="12" borderId="1" xfId="0" applyNumberFormat="1" applyFont="1" applyFill="1" applyBorder="1" applyProtection="1">
      <alignment vertical="center"/>
      <protection locked="0"/>
    </xf>
    <xf numFmtId="176" fontId="4" fillId="12" borderId="24" xfId="0" applyNumberFormat="1" applyFont="1" applyFill="1" applyBorder="1" applyAlignment="1" applyProtection="1">
      <alignment horizontal="center" vertical="center"/>
      <protection locked="0"/>
    </xf>
    <xf numFmtId="176" fontId="4" fillId="12" borderId="23" xfId="0" applyNumberFormat="1" applyFont="1" applyFill="1" applyBorder="1" applyProtection="1">
      <alignment vertical="center"/>
      <protection locked="0"/>
    </xf>
    <xf numFmtId="176" fontId="4" fillId="12" borderId="24" xfId="0" applyNumberFormat="1" applyFont="1" applyFill="1" applyBorder="1" applyProtection="1">
      <alignment vertical="center"/>
      <protection locked="0"/>
    </xf>
    <xf numFmtId="176" fontId="4" fillId="12" borderId="25" xfId="0" applyNumberFormat="1" applyFont="1" applyFill="1" applyBorder="1" applyProtection="1">
      <alignment vertical="center"/>
      <protection locked="0"/>
    </xf>
    <xf numFmtId="176" fontId="4" fillId="12" borderId="16" xfId="0" applyNumberFormat="1" applyFont="1" applyFill="1" applyBorder="1" applyProtection="1">
      <alignment vertical="center"/>
      <protection locked="0"/>
    </xf>
    <xf numFmtId="0" fontId="19" fillId="6" borderId="0" xfId="0" applyNumberFormat="1" applyFont="1" applyFill="1" applyAlignment="1">
      <alignment horizontal="center" vertical="center"/>
    </xf>
    <xf numFmtId="0" fontId="0" fillId="0" borderId="0" xfId="0" applyNumberFormat="1" applyFill="1">
      <alignment vertical="center"/>
    </xf>
    <xf numFmtId="49" fontId="0" fillId="0" borderId="0" xfId="0" applyNumberFormat="1" applyFill="1">
      <alignment vertical="center"/>
    </xf>
    <xf numFmtId="49" fontId="0" fillId="9" borderId="0" xfId="0" applyNumberFormat="1" applyFill="1">
      <alignment vertical="center"/>
    </xf>
    <xf numFmtId="49" fontId="22" fillId="9" borderId="0" xfId="0" applyNumberFormat="1" applyFont="1" applyFill="1">
      <alignment vertical="center"/>
    </xf>
    <xf numFmtId="0" fontId="5" fillId="0" borderId="0" xfId="0" applyFo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176" fontId="4" fillId="9" borderId="23" xfId="0" applyNumberFormat="1" applyFont="1" applyFill="1" applyBorder="1" applyAlignment="1" applyProtection="1">
      <alignment horizontal="center" vertical="center"/>
      <protection locked="0"/>
    </xf>
    <xf numFmtId="176" fontId="4" fillId="9" borderId="24" xfId="0" applyNumberFormat="1" applyFont="1" applyFill="1" applyBorder="1" applyAlignment="1" applyProtection="1">
      <alignment horizontal="center" vertical="center"/>
      <protection locked="0"/>
    </xf>
    <xf numFmtId="176" fontId="4" fillId="9" borderId="25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>
      <alignment vertical="center"/>
    </xf>
    <xf numFmtId="49" fontId="26" fillId="0" borderId="0" xfId="0" applyNumberFormat="1" applyFont="1" applyAlignment="1">
      <alignment vertical="center" wrapText="1"/>
    </xf>
    <xf numFmtId="49" fontId="21" fillId="13" borderId="22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Alignment="1">
      <alignment vertical="center" wrapText="1"/>
    </xf>
    <xf numFmtId="49" fontId="0" fillId="0" borderId="0" xfId="0" applyNumberFormat="1" applyFont="1">
      <alignment vertical="center"/>
    </xf>
    <xf numFmtId="0" fontId="29" fillId="0" borderId="0" xfId="0" applyFont="1" applyFill="1">
      <alignment vertical="center"/>
    </xf>
    <xf numFmtId="0" fontId="28" fillId="14" borderId="0" xfId="0" applyNumberFormat="1" applyFont="1" applyFill="1" applyBorder="1" applyAlignment="1">
      <alignment vertical="center" wrapText="1"/>
    </xf>
    <xf numFmtId="0" fontId="22" fillId="9" borderId="0" xfId="0" applyNumberFormat="1" applyFont="1" applyFill="1">
      <alignment vertical="center"/>
    </xf>
    <xf numFmtId="49" fontId="0" fillId="0" borderId="0" xfId="0" applyNumberFormat="1" applyAlignment="1"/>
    <xf numFmtId="0" fontId="0" fillId="0" borderId="0" xfId="0" applyAlignment="1"/>
    <xf numFmtId="49" fontId="3" fillId="12" borderId="5" xfId="0" applyNumberFormat="1" applyFont="1" applyFill="1" applyBorder="1" applyAlignment="1">
      <alignment horizontal="center" vertical="center" wrapText="1"/>
    </xf>
    <xf numFmtId="49" fontId="3" fillId="12" borderId="6" xfId="0" applyNumberFormat="1" applyFont="1" applyFill="1" applyBorder="1" applyAlignment="1">
      <alignment horizontal="center" vertical="center" wrapText="1"/>
    </xf>
    <xf numFmtId="49" fontId="3" fillId="12" borderId="7" xfId="0" applyNumberFormat="1" applyFont="1" applyFill="1" applyBorder="1" applyAlignment="1">
      <alignment horizontal="center" vertical="center" wrapText="1"/>
    </xf>
    <xf numFmtId="49" fontId="3" fillId="12" borderId="8" xfId="0" applyNumberFormat="1" applyFont="1" applyFill="1" applyBorder="1" applyAlignment="1">
      <alignment horizontal="center" vertical="center" wrapText="1"/>
    </xf>
    <xf numFmtId="49" fontId="3" fillId="12" borderId="0" xfId="0" applyNumberFormat="1" applyFont="1" applyFill="1" applyBorder="1" applyAlignment="1">
      <alignment horizontal="center" vertical="center" wrapText="1"/>
    </xf>
    <xf numFmtId="49" fontId="3" fillId="12" borderId="9" xfId="0" applyNumberFormat="1" applyFont="1" applyFill="1" applyBorder="1" applyAlignment="1">
      <alignment horizontal="center" vertical="center" wrapText="1"/>
    </xf>
    <xf numFmtId="49" fontId="3" fillId="12" borderId="10" xfId="0" applyNumberFormat="1" applyFont="1" applyFill="1" applyBorder="1" applyAlignment="1">
      <alignment horizontal="center" vertical="center" wrapText="1"/>
    </xf>
    <xf numFmtId="49" fontId="3" fillId="12" borderId="11" xfId="0" applyNumberFormat="1" applyFont="1" applyFill="1" applyBorder="1" applyAlignment="1">
      <alignment horizontal="center" vertical="center" wrapText="1"/>
    </xf>
    <xf numFmtId="49" fontId="3" fillId="12" borderId="12" xfId="0" applyNumberFormat="1" applyFont="1" applyFill="1" applyBorder="1" applyAlignment="1">
      <alignment horizontal="center" vertical="center" wrapText="1"/>
    </xf>
    <xf numFmtId="49" fontId="4" fillId="12" borderId="2" xfId="0" applyNumberFormat="1" applyFont="1" applyFill="1" applyBorder="1" applyAlignment="1" applyProtection="1">
      <alignment horizontal="center" vertical="center"/>
      <protection locked="0"/>
    </xf>
    <xf numFmtId="49" fontId="4" fillId="12" borderId="4" xfId="0" applyNumberFormat="1" applyFont="1" applyFill="1" applyBorder="1" applyAlignment="1" applyProtection="1">
      <alignment horizontal="center" vertical="center"/>
      <protection locked="0"/>
    </xf>
    <xf numFmtId="49" fontId="4" fillId="12" borderId="3" xfId="0" applyNumberFormat="1" applyFont="1" applyFill="1" applyBorder="1" applyAlignment="1" applyProtection="1">
      <alignment horizontal="center" vertical="center"/>
      <protection locked="0"/>
    </xf>
    <xf numFmtId="49" fontId="5" fillId="12" borderId="11" xfId="0" applyNumberFormat="1" applyFont="1" applyFill="1" applyBorder="1">
      <alignment vertical="center"/>
    </xf>
    <xf numFmtId="49" fontId="3" fillId="12" borderId="6" xfId="0" applyNumberFormat="1" applyFont="1" applyFill="1" applyBorder="1" applyAlignment="1">
      <alignment horizontal="center" vertical="center"/>
    </xf>
    <xf numFmtId="49" fontId="3" fillId="12" borderId="7" xfId="0" applyNumberFormat="1" applyFont="1" applyFill="1" applyBorder="1" applyAlignment="1">
      <alignment horizontal="center" vertical="center"/>
    </xf>
    <xf numFmtId="49" fontId="3" fillId="12" borderId="8" xfId="0" applyNumberFormat="1" applyFont="1" applyFill="1" applyBorder="1" applyAlignment="1">
      <alignment horizontal="center" vertical="center"/>
    </xf>
    <xf numFmtId="49" fontId="3" fillId="12" borderId="0" xfId="0" applyNumberFormat="1" applyFont="1" applyFill="1" applyBorder="1" applyAlignment="1">
      <alignment horizontal="center" vertical="center"/>
    </xf>
    <xf numFmtId="49" fontId="3" fillId="12" borderId="9" xfId="0" applyNumberFormat="1" applyFont="1" applyFill="1" applyBorder="1" applyAlignment="1">
      <alignment horizontal="center" vertical="center"/>
    </xf>
    <xf numFmtId="49" fontId="3" fillId="12" borderId="10" xfId="0" applyNumberFormat="1" applyFont="1" applyFill="1" applyBorder="1" applyAlignment="1">
      <alignment horizontal="center" vertical="center"/>
    </xf>
    <xf numFmtId="49" fontId="3" fillId="12" borderId="11" xfId="0" applyNumberFormat="1" applyFont="1" applyFill="1" applyBorder="1" applyAlignment="1">
      <alignment horizontal="center" vertical="center"/>
    </xf>
    <xf numFmtId="49" fontId="3" fillId="12" borderId="12" xfId="0" applyNumberFormat="1" applyFont="1" applyFill="1" applyBorder="1" applyAlignment="1">
      <alignment horizontal="center" vertical="center"/>
    </xf>
    <xf numFmtId="49" fontId="4" fillId="12" borderId="0" xfId="0" applyNumberFormat="1" applyFont="1" applyFill="1" applyBorder="1" applyAlignment="1" applyProtection="1">
      <alignment horizontal="center" vertical="center"/>
    </xf>
    <xf numFmtId="49" fontId="4" fillId="12" borderId="2" xfId="0" applyNumberFormat="1" applyFont="1" applyFill="1" applyBorder="1" applyAlignment="1" applyProtection="1">
      <alignment horizontal="center" vertical="center"/>
    </xf>
    <xf numFmtId="49" fontId="4" fillId="12" borderId="4" xfId="0" applyNumberFormat="1" applyFont="1" applyFill="1" applyBorder="1" applyAlignment="1" applyProtection="1">
      <alignment horizontal="center" vertical="center"/>
    </xf>
    <xf numFmtId="49" fontId="4" fillId="12" borderId="3" xfId="0" applyNumberFormat="1" applyFont="1" applyFill="1" applyBorder="1" applyAlignment="1" applyProtection="1">
      <alignment horizontal="center" vertical="center"/>
    </xf>
    <xf numFmtId="49" fontId="2" fillId="12" borderId="0" xfId="0" applyNumberFormat="1" applyFont="1" applyFill="1" applyAlignment="1">
      <alignment horizontal="center" vertical="center"/>
    </xf>
    <xf numFmtId="49" fontId="5" fillId="12" borderId="0" xfId="0" applyNumberFormat="1" applyFont="1" applyFill="1" applyAlignment="1">
      <alignment horizontal="left" vertical="center"/>
    </xf>
    <xf numFmtId="49" fontId="4" fillId="12" borderId="8" xfId="0" applyNumberFormat="1" applyFont="1" applyFill="1" applyBorder="1" applyAlignment="1">
      <alignment vertical="center"/>
    </xf>
    <xf numFmtId="49" fontId="4" fillId="12" borderId="0" xfId="0" applyNumberFormat="1" applyFont="1" applyFill="1" applyBorder="1" applyAlignment="1">
      <alignment vertical="center"/>
    </xf>
    <xf numFmtId="49" fontId="4" fillId="12" borderId="9" xfId="0" applyNumberFormat="1" applyFont="1" applyFill="1" applyBorder="1" applyAlignment="1">
      <alignment vertical="center"/>
    </xf>
    <xf numFmtId="49" fontId="5" fillId="12" borderId="0" xfId="0" applyNumberFormat="1" applyFont="1" applyFill="1">
      <alignment vertical="center"/>
    </xf>
    <xf numFmtId="177" fontId="4" fillId="12" borderId="2" xfId="0" applyNumberFormat="1" applyFont="1" applyFill="1" applyBorder="1" applyAlignment="1" applyProtection="1">
      <alignment horizontal="center" vertical="center"/>
      <protection locked="0"/>
    </xf>
    <xf numFmtId="177" fontId="4" fillId="12" borderId="4" xfId="0" applyNumberFormat="1" applyFont="1" applyFill="1" applyBorder="1" applyAlignment="1" applyProtection="1">
      <alignment horizontal="center" vertical="center"/>
      <protection locked="0"/>
    </xf>
    <xf numFmtId="177" fontId="4" fillId="12" borderId="3" xfId="0" applyNumberFormat="1" applyFont="1" applyFill="1" applyBorder="1" applyAlignment="1" applyProtection="1">
      <alignment horizontal="center" vertical="center"/>
      <protection locked="0"/>
    </xf>
    <xf numFmtId="49" fontId="16" fillId="12" borderId="2" xfId="2" applyNumberFormat="1" applyFill="1" applyBorder="1" applyAlignment="1" applyProtection="1">
      <alignment horizontal="center" vertical="center"/>
      <protection locked="0"/>
    </xf>
    <xf numFmtId="38" fontId="4" fillId="12" borderId="2" xfId="4" applyFont="1" applyFill="1" applyBorder="1" applyAlignment="1" applyProtection="1">
      <alignment horizontal="center" vertical="center"/>
      <protection locked="0"/>
    </xf>
    <xf numFmtId="38" fontId="4" fillId="12" borderId="4" xfId="4" applyFont="1" applyFill="1" applyBorder="1" applyAlignment="1" applyProtection="1">
      <alignment horizontal="center" vertical="center"/>
      <protection locked="0"/>
    </xf>
    <xf numFmtId="38" fontId="4" fillId="12" borderId="3" xfId="4" applyFont="1" applyFill="1" applyBorder="1" applyAlignment="1" applyProtection="1">
      <alignment horizontal="center" vertical="center"/>
      <protection locked="0"/>
    </xf>
    <xf numFmtId="49" fontId="4" fillId="12" borderId="2" xfId="0" applyNumberFormat="1" applyFont="1" applyFill="1" applyBorder="1" applyProtection="1">
      <alignment vertical="center"/>
      <protection locked="0"/>
    </xf>
    <xf numFmtId="49" fontId="4" fillId="12" borderId="4" xfId="0" applyNumberFormat="1" applyFont="1" applyFill="1" applyBorder="1" applyProtection="1">
      <alignment vertical="center"/>
      <protection locked="0"/>
    </xf>
    <xf numFmtId="49" fontId="4" fillId="12" borderId="3" xfId="0" applyNumberFormat="1" applyFont="1" applyFill="1" applyBorder="1" applyProtection="1">
      <alignment vertical="center"/>
      <protection locked="0"/>
    </xf>
    <xf numFmtId="49" fontId="4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9" borderId="4" xfId="0" applyNumberFormat="1" applyFont="1" applyFill="1" applyBorder="1" applyAlignment="1" applyProtection="1">
      <alignment horizontal="center" vertical="center"/>
      <protection locked="0"/>
    </xf>
    <xf numFmtId="49" fontId="4" fillId="9" borderId="3" xfId="0" applyNumberFormat="1" applyFont="1" applyFill="1" applyBorder="1" applyAlignment="1" applyProtection="1">
      <alignment horizontal="center" vertical="center"/>
      <protection locked="0"/>
    </xf>
    <xf numFmtId="49" fontId="4" fillId="9" borderId="13" xfId="0" applyNumberFormat="1" applyFont="1" applyFill="1" applyBorder="1" applyAlignment="1" applyProtection="1">
      <alignment horizontal="center" vertical="center"/>
      <protection locked="0"/>
    </xf>
    <xf numFmtId="49" fontId="4" fillId="9" borderId="14" xfId="0" applyNumberFormat="1" applyFont="1" applyFill="1" applyBorder="1" applyAlignment="1" applyProtection="1">
      <alignment horizontal="center" vertical="center"/>
      <protection locked="0"/>
    </xf>
    <xf numFmtId="49" fontId="4" fillId="9" borderId="15" xfId="0" applyNumberFormat="1" applyFont="1" applyFill="1" applyBorder="1" applyAlignment="1" applyProtection="1">
      <alignment horizontal="center" vertical="center"/>
      <protection locked="0"/>
    </xf>
    <xf numFmtId="177" fontId="4" fillId="9" borderId="2" xfId="0" applyNumberFormat="1" applyFont="1" applyFill="1" applyBorder="1" applyAlignment="1" applyProtection="1">
      <alignment horizontal="center" vertical="center"/>
      <protection locked="0"/>
    </xf>
    <xf numFmtId="177" fontId="4" fillId="9" borderId="4" xfId="0" applyNumberFormat="1" applyFont="1" applyFill="1" applyBorder="1" applyAlignment="1" applyProtection="1">
      <alignment horizontal="center" vertical="center"/>
      <protection locked="0"/>
    </xf>
    <xf numFmtId="177" fontId="4" fillId="9" borderId="3" xfId="0" applyNumberFormat="1" applyFont="1" applyFill="1" applyBorder="1" applyAlignment="1" applyProtection="1">
      <alignment horizontal="center" vertical="center"/>
      <protection locked="0"/>
    </xf>
    <xf numFmtId="49" fontId="16" fillId="9" borderId="2" xfId="2" applyNumberFormat="1" applyFill="1" applyBorder="1" applyAlignment="1" applyProtection="1">
      <alignment horizontal="center" vertical="center"/>
      <protection locked="0"/>
    </xf>
    <xf numFmtId="49" fontId="4" fillId="12" borderId="19" xfId="0" applyNumberFormat="1" applyFont="1" applyFill="1" applyBorder="1" applyAlignment="1" applyProtection="1">
      <alignment horizontal="center" vertical="center"/>
      <protection locked="0"/>
    </xf>
    <xf numFmtId="49" fontId="4" fillId="12" borderId="20" xfId="0" applyNumberFormat="1" applyFont="1" applyFill="1" applyBorder="1" applyAlignment="1" applyProtection="1">
      <alignment horizontal="center" vertical="center"/>
      <protection locked="0"/>
    </xf>
    <xf numFmtId="49" fontId="4" fillId="12" borderId="21" xfId="0" applyNumberFormat="1" applyFont="1" applyFill="1" applyBorder="1" applyAlignment="1" applyProtection="1">
      <alignment horizontal="center" vertical="center"/>
      <protection locked="0"/>
    </xf>
    <xf numFmtId="49" fontId="4" fillId="12" borderId="13" xfId="0" applyNumberFormat="1" applyFont="1" applyFill="1" applyBorder="1" applyAlignment="1" applyProtection="1">
      <alignment horizontal="center" vertical="center"/>
      <protection locked="0"/>
    </xf>
    <xf numFmtId="49" fontId="4" fillId="12" borderId="14" xfId="0" applyNumberFormat="1" applyFont="1" applyFill="1" applyBorder="1" applyAlignment="1" applyProtection="1">
      <alignment horizontal="center" vertical="center"/>
      <protection locked="0"/>
    </xf>
    <xf numFmtId="49" fontId="4" fillId="12" borderId="15" xfId="0" applyNumberFormat="1" applyFont="1" applyFill="1" applyBorder="1" applyAlignment="1" applyProtection="1">
      <alignment horizontal="center" vertical="center"/>
      <protection locked="0"/>
    </xf>
  </cellXfs>
  <cellStyles count="5">
    <cellStyle name="ハイパーリンク" xfId="2" builtinId="8"/>
    <cellStyle name="桁区切り" xfId="4" builtinId="6"/>
    <cellStyle name="標準" xfId="0" builtinId="0"/>
    <cellStyle name="標準 2" xfId="1" xr:uid="{3A50F76F-8859-E849-ACDC-ECDAACCB736D}"/>
    <cellStyle name="標準 2 2" xfId="3" xr:uid="{9EC379D9-7F9B-A441-A05B-BE62A9637FFC}"/>
  </cellStyles>
  <dxfs count="138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shio_fukuda/PaymentsJapan%20Dropbox/003_Projects/Projects_FY2021/PJ21-3_&#12467;&#12540;&#12488;&#12441;&#27770;&#28168;&#65288;JPQR&#65289;&#26222;&#21450;&#20419;&#36914;/05_&#20250;&#35696;&#36039;&#26009;/PLUG&#31227;&#31649;/&#22806;&#37096;&#35373;&#35336;&#26360;/02.&#22806;&#37096;&#12452;&#12531;&#12479;&#12501;&#12455;&#12540;&#12473;&#35373;&#35336;/03.&#22806;&#37096;&#12452;&#12531;&#12479;&#12501;&#12455;&#12540;&#12473;&#23450;&#32681;&#26360;/ED212_&#22806;&#37096;&#12452;&#12531;&#12479;&#12540;&#12501;&#12455;&#12540;&#12473;&#23450;&#32681;_IF000002_&#23529;&#26619;&#24773;&#22577;&#12479;&#12441;&#12454;&#12531;&#12525;&#12540;&#12488;&#124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snagatsu/Downloads/20200831_&#22806;&#37096;&#35373;&#35336;&#26360;/&#22806;&#37096;&#35373;&#35336;/02.&#22806;&#37096;&#12452;&#12531;&#12479;&#12501;&#12455;&#12540;&#12473;&#35373;&#35336;/03.&#22806;&#37096;&#12452;&#12531;&#12479;&#12501;&#12455;&#12540;&#12473;&#23450;&#32681;&#26360;/OLD&#12501;&#12455;&#12540;&#12474;2/02.&#35373;&#35336;&#26360;/02.&#22806;&#37096;&#12452;&#12531;&#12479;&#12501;&#12455;&#12540;&#12473;&#35373;&#35336;/03.&#22806;&#37096;&#12452;&#12531;&#12479;&#12501;&#12455;&#12540;&#12473;&#23450;&#32681;&#26360;/2ED212_&#22806;&#37096;&#12452;&#12531;&#12479;&#12540;&#12501;&#12455;&#12540;&#12473;&#23450;&#32681;_IF000002_&#23529;&#26619;&#24773;&#22577;&#12480;&#12454;&#12531;&#12525;&#12540;&#1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目次"/>
      <sheetName val="1. 外部インタフェース仕様"/>
      <sheetName val="2. インターフェス構成"/>
      <sheetName val="3. インターフェス詳細"/>
      <sheetName val="【別紙】_ダウンロードファイル構成"/>
      <sheetName val="【別紙】_S3バケット内の配置構成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全角</v>
          </cell>
        </row>
        <row r="3">
          <cell r="A3" t="str">
            <v>全角カナ</v>
          </cell>
        </row>
        <row r="4">
          <cell r="A4" t="str">
            <v>全角文字列</v>
          </cell>
        </row>
        <row r="5">
          <cell r="A5" t="str">
            <v>半角</v>
          </cell>
        </row>
        <row r="6">
          <cell r="A6" t="str">
            <v>半角数字</v>
          </cell>
        </row>
        <row r="7">
          <cell r="A7" t="str">
            <v>半角英数</v>
          </cell>
        </row>
        <row r="8">
          <cell r="A8" t="str">
            <v>半角英数字</v>
          </cell>
        </row>
        <row r="9">
          <cell r="A9" t="str">
            <v>半角英数記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目次"/>
      <sheetName val="1. 外部インタフェース仕様"/>
      <sheetName val="2. インターフェース構成"/>
      <sheetName val="3. インターフェース詳細"/>
      <sheetName val="【別紙】_ダウンロードファイル構成"/>
      <sheetName val="【別紙】_S3バケット内の配置構成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全角</v>
          </cell>
        </row>
        <row r="3">
          <cell r="A3" t="str">
            <v>全角カナ</v>
          </cell>
        </row>
        <row r="4">
          <cell r="A4" t="str">
            <v>全角文字列</v>
          </cell>
        </row>
        <row r="5">
          <cell r="A5" t="str">
            <v>半角</v>
          </cell>
        </row>
        <row r="6">
          <cell r="A6" t="str">
            <v>半角数字（0埋め）</v>
          </cell>
        </row>
        <row r="7">
          <cell r="A7" t="str">
            <v>半角数字</v>
          </cell>
        </row>
        <row r="8">
          <cell r="A8" t="str">
            <v>半角英数</v>
          </cell>
        </row>
        <row r="9">
          <cell r="A9" t="str">
            <v>半角英数字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4C0232-08B3-334E-B2CE-A98BF6083DA7}" name="テーブル1" displayName="テーブル1" ref="G1:G19" totalsRowShown="0" headerRowDxfId="79">
  <autoFilter ref="G1:G19" xr:uid="{864C0232-08B3-334E-B2CE-A98BF6083DA7}"/>
  <tableColumns count="1">
    <tableColumn id="1" xr3:uid="{55671129-9085-B043-8655-0FD3F45FE05E}" name="飲食・レストラン" dataDxfId="78"/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03B9BA6-BA90-D240-B52F-1B73B0474C8D}" name="テーブル10" displayName="テーブル10" ref="P1:P41" totalsRowShown="0" headerRowDxfId="61">
  <autoFilter ref="P1:P41" xr:uid="{D03B9BA6-BA90-D240-B52F-1B73B0474C8D}"/>
  <tableColumns count="1">
    <tableColumn id="1" xr3:uid="{022ADAA6-8692-8448-A6AE-8C70CEE12F0E}" name="医療機関・診療所" dataDxfId="60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D1523E0-9BC4-1A42-A300-FB687649234A}" name="テーブル11" displayName="テーブル11" ref="Q1:Q27" totalsRowShown="0" headerRowDxfId="59">
  <autoFilter ref="Q1:Q27" xr:uid="{0D1523E0-9BC4-1A42-A300-FB687649234A}"/>
  <tableColumns count="1">
    <tableColumn id="1" xr3:uid="{F8AA2D43-F579-1F4A-9C6B-33BA4A808670}" name="専門サービス" dataDxfId="58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04EE213-C8FB-5F42-A5A3-4E44EA30F14A}" name="テーブル12" displayName="テーブル12" ref="R1:R36" totalsRowShown="0" headerRowDxfId="57">
  <autoFilter ref="R1:R36" xr:uid="{904EE213-C8FB-5F42-A5A3-4E44EA30F14A}"/>
  <tableColumns count="1">
    <tableColumn id="1" xr3:uid="{478D9898-5FCA-2B46-BA55-56E883E07376}" name="生活関連サービス" dataDxfId="56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2170601-475B-BA49-A6A5-939E33D1DCCD}" name="テーブル13" displayName="テーブル13" ref="S1:S10" totalsRowShown="0" headerRowDxfId="55">
  <autoFilter ref="S1:S10" xr:uid="{82170601-475B-BA49-A6A5-939E33D1DCCD}"/>
  <tableColumns count="1">
    <tableColumn id="1" xr3:uid="{CD89840A-E45C-6048-A494-D37B6EC414DA}" name="ペット" dataDxfId="54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D57E9F0-B27B-514E-AAC8-A1F48F2B481E}" name="テーブル14" displayName="テーブル14" ref="T1:T9" totalsRowShown="0" headerRowDxfId="53">
  <autoFilter ref="T1:T9" xr:uid="{9D57E9F0-B27B-514E-AAC8-A1F48F2B481E}"/>
  <tableColumns count="1">
    <tableColumn id="1" xr3:uid="{C80BDB76-37E8-5745-9683-1C37E33DFDE5}" name="冠婚葬祭" dataDxfId="52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7C23E25-CEB3-8E47-A7A9-B7996347EF59}" name="テーブル15" displayName="テーブル15" ref="U1:U12" totalsRowShown="0" headerRowDxfId="51">
  <autoFilter ref="U1:U12" xr:uid="{87C23E25-CEB3-8E47-A7A9-B7996347EF59}"/>
  <tableColumns count="1">
    <tableColumn id="1" xr3:uid="{F6F1187D-05F8-C64D-ADBE-1DED6FC81F56}" name="宿泊施設" dataDxfId="50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3FCF5CF-B182-0040-811C-620F4C57BA5E}" name="テーブル16" displayName="テーブル16" ref="V1:V36" totalsRowShown="0" headerRowDxfId="49">
  <autoFilter ref="V1:V36" xr:uid="{63FCF5CF-B182-0040-811C-620F4C57BA5E}"/>
  <tableColumns count="1">
    <tableColumn id="1" xr3:uid="{0D3E5AEE-92C8-C64D-8905-978F4F78FD17}" name="旅行・エンタメ・レジャー" dataDxfId="48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8962BC0-50AC-4D4A-8440-D80C500D30A1}" name="テーブル17" displayName="テーブル17" ref="W1:W18" totalsRowShown="0" headerRowDxfId="47">
  <autoFilter ref="W1:W18" xr:uid="{68962BC0-50AC-4D4A-8440-D80C500D30A1}"/>
  <tableColumns count="1">
    <tableColumn id="1" xr3:uid="{4301DC25-9FA8-0E44-80F8-AF0784CD25A2}" name="自動車・バイク" dataDxfId="46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F1A313F-3E3C-CB4B-BA0D-FC7C4912D7E5}" name="テーブル18" displayName="テーブル18" ref="X1:X13" totalsRowShown="0" headerRowDxfId="45">
  <autoFilter ref="X1:X13" xr:uid="{5F1A313F-3E3C-CB4B-BA0D-FC7C4912D7E5}"/>
  <tableColumns count="1">
    <tableColumn id="1" xr3:uid="{5AC9EC26-4C6F-AB49-AFE4-A7ABEC512E6F}" name="交通機関・サービス" dataDxfId="44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19C637A-8884-CD4D-9B1A-DFD334AB9B07}" name="テーブル19" displayName="テーブル19" ref="Y1:Y11" totalsRowShown="0" headerRowDxfId="43">
  <autoFilter ref="Y1:Y11" xr:uid="{519C637A-8884-CD4D-9B1A-DFD334AB9B07}"/>
  <tableColumns count="1">
    <tableColumn id="1" xr3:uid="{E7EC6C97-C260-FD4F-A474-4DF7E5DCD505}" name="銀行・保険・金融" dataDxfId="4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8E6B0E-3B8C-1448-B382-0DFF7AD72C81}" name="テーブル2" displayName="テーブル2" ref="H1:H3" totalsRowShown="0" headerRowDxfId="77">
  <autoFilter ref="H1:H3" xr:uid="{C58E6B0E-3B8C-1448-B382-0DFF7AD72C81}"/>
  <tableColumns count="1">
    <tableColumn id="1" xr3:uid="{7FB269A9-D94C-F84E-BAB1-4AA9D9DADD10}" name="食料品" dataDxfId="76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9F4D286-B65D-0F49-AB93-662C084BE1F2}" name="テーブル20" displayName="テーブル20" ref="Z1:Z7" totalsRowShown="0" headerRowDxfId="41">
  <autoFilter ref="Z1:Z7" xr:uid="{39F4D286-B65D-0F49-AB93-662C084BE1F2}"/>
  <tableColumns count="1">
    <tableColumn id="1" xr3:uid="{004A88F3-F064-1147-AD10-ABC4D606A572}" name="寺院・神社・教会" dataDxfId="40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249A6BE-1491-AF4E-A85F-8EB2CEBC6332}" name="テーブル21" displayName="テーブル21" ref="AA1:AA14" totalsRowShown="0" headerRowDxfId="39">
  <autoFilter ref="AA1:AA14" xr:uid="{2249A6BE-1491-AF4E-A85F-8EB2CEBC6332}"/>
  <tableColumns count="1">
    <tableColumn id="1" xr3:uid="{EA4F3032-9D29-0D47-8B3F-A6A8C7A8096E}" name="団体" dataDxfId="38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E7F5CE8-5A0E-0049-B381-806E35D5ABF4}" name="テーブル22" displayName="テーブル22" ref="AB1:AB28" totalsRowShown="0" headerRowDxfId="37">
  <autoFilter ref="AB1:AB28" xr:uid="{DE7F5CE8-5A0E-0049-B381-806E35D5ABF4}"/>
  <tableColumns count="1">
    <tableColumn id="1" xr3:uid="{2CE6C412-8677-CA4A-982E-DCE0C1E7DE97}" name="スポーツチーム・団体" dataDxfId="36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521CA90-22FA-4548-9471-8DA7DCC40C5F}" name="テーブル23" displayName="テーブル23" ref="AC1:AC19" totalsRowShown="0" headerRowDxfId="35">
  <autoFilter ref="AC1:AC19" xr:uid="{A521CA90-22FA-4548-9471-8DA7DCC40C5F}"/>
  <tableColumns count="1">
    <tableColumn id="1" xr3:uid="{800E55E3-5C06-8447-891F-C78A7B1A9C36}" name="公共機関・施設" dataDxfId="34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D21DEEF-4564-0F41-BA87-3E067B3DE7BA}" name="テーブル24" displayName="テーブル24" ref="AD1:AD4" totalsRowShown="0" headerRowDxfId="33">
  <autoFilter ref="AD1:AD4" xr:uid="{DD21DEEF-4564-0F41-BA87-3E067B3DE7BA}"/>
  <tableColumns count="1">
    <tableColumn id="1" xr3:uid="{68994142-FB7A-BB48-AA00-336402A86339}" name="福祉・介護" dataDxfId="32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1141B3D-5774-D942-A3F6-68C78A0F05FC}" name="テーブル25" displayName="テーブル25" ref="AE1:AE7" totalsRowShown="0" headerRowDxfId="31">
  <autoFilter ref="AE1:AE7" xr:uid="{E1141B3D-5774-D942-A3F6-68C78A0F05FC}"/>
  <tableColumns count="1">
    <tableColumn id="1" xr3:uid="{9B17DA15-A12D-534F-BA21-508F74B88DC6}" name="電気・ガス・エネルギー" dataDxfId="30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7CC9AC1-BFC1-2E46-B300-2797CC4D5069}" name="テーブル26" displayName="テーブル26" ref="AF1:AF15" totalsRowShown="0" headerRowDxfId="29">
  <autoFilter ref="AF1:AF15" xr:uid="{17CC9AC1-BFC1-2E46-B300-2797CC4D5069}"/>
  <tableColumns count="1">
    <tableColumn id="1" xr3:uid="{C1850FFF-C2C0-9145-94FD-A68AA52C6B8F}" name="通信・情報・メディア" dataDxfId="28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5FAB74A-0F04-FE44-BB2A-11F62B4588E6}" name="テーブル27" displayName="テーブル27" ref="AG1:AG37" totalsRowShown="0" headerRowDxfId="27">
  <autoFilter ref="AG1:AG37" xr:uid="{25FAB74A-0F04-FE44-BB2A-11F62B4588E6}"/>
  <tableColumns count="1">
    <tableColumn id="1" xr3:uid="{994B2069-6C9D-3149-B808-A3C9036E2854}" name="製造業" dataDxfId="26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1D0BDCD-3021-7849-B68E-A1FB72CA60D9}" name="テーブル28" displayName="テーブル28" ref="AH1:AH15" totalsRowShown="0" headerRowDxfId="25">
  <autoFilter ref="AH1:AH15" xr:uid="{11D0BDCD-3021-7849-B68E-A1FB72CA60D9}"/>
  <tableColumns count="1">
    <tableColumn id="1" xr3:uid="{65C25A85-A65D-2047-BD9E-968A487925B5}" name="商業" dataDxfId="24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5E11460-33BC-A348-9AC5-8430E106DFB1}" name="テーブル29" displayName="テーブル29" ref="AI1:AI5" totalsRowShown="0" headerRowDxfId="23">
  <autoFilter ref="AI1:AI5" xr:uid="{D5E11460-33BC-A348-9AC5-8430E106DFB1}"/>
  <tableColumns count="1">
    <tableColumn id="1" xr3:uid="{127ED6A5-78C4-4840-87E5-3E6A96A050B9}" name="水産・農林" dataDxfId="2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3F1106-1FE7-1D49-86BC-F568C0545DB7}" name="テーブル3" displayName="テーブル3" ref="I1:I51" totalsRowShown="0" headerRowDxfId="75">
  <autoFilter ref="I1:I51" xr:uid="{0C3F1106-1FE7-1D49-86BC-F568C0545DB7}"/>
  <tableColumns count="1">
    <tableColumn id="1" xr3:uid="{42851B98-E6D0-A54F-A5D3-5902F4B8AAB0}" name="ショッピング・小売" dataDxfId="74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5D31E25-1198-CB43-BF27-6BCF3BE658BB}" name="テーブル30" displayName="テーブル30" ref="AJ1:AJ2" totalsRowShown="0" headerRowDxfId="21">
  <autoFilter ref="AJ1:AJ2" xr:uid="{E5D31E25-1198-CB43-BF27-6BCF3BE658BB}"/>
  <tableColumns count="1">
    <tableColumn id="1" xr3:uid="{15265528-D98A-EB41-A93F-F5BAC5160245}" name="鉱業" dataDxfId="20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97BADBA-8AE2-6949-BCF7-0B208BDF85B3}" name="テーブル31" displayName="テーブル31" ref="AK1:AK3" totalsRowShown="0" headerRowDxfId="19">
  <autoFilter ref="AK1:AK3" xr:uid="{397BADBA-8AE2-6949-BCF7-0B208BDF85B3}"/>
  <tableColumns count="1">
    <tableColumn id="1" xr3:uid="{C5881C49-432C-6944-AD18-801AB2200DCC}" name="建設・土木" dataDxfId="18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B23DE5D-8291-C043-AA1A-96080F6904FB}" name="テーブル32" displayName="テーブル32" ref="AL1:AL5" totalsRowShown="0" headerRowDxfId="17">
  <autoFilter ref="AL1:AL5" xr:uid="{8B23DE5D-8291-C043-AA1A-96080F6904FB}"/>
  <tableColumns count="1">
    <tableColumn id="1" xr3:uid="{DD5A2880-ED00-9E4C-ABD2-DC3AEFFB7578}" name="印刷・出版" dataDxfId="16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32AC9F4-F994-B04A-800D-13B99220681E}" name="業種" displayName="業種" ref="AM1:AM5" totalsRowShown="0" headerRowDxfId="15">
  <autoFilter ref="AM1:AM5" xr:uid="{832AC9F4-F994-B04A-800D-13B99220681E}"/>
  <tableColumns count="1">
    <tableColumn id="1" xr3:uid="{A274F339-480E-8448-A294-A4CB78802873}" name="運送・倉庫" dataDxfId="14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6054592-4872-A24A-B4FB-A920AD0F3508}" name="テーブル34" displayName="テーブル34" ref="AT1:AT51" totalsRowShown="0" headerRowDxfId="13">
  <autoFilter ref="AT1:AT51" xr:uid="{46054592-4872-A24A-B4FB-A920AD0F3508}"/>
  <tableColumns count="1">
    <tableColumn id="1" xr3:uid="{192A2DB5-24E7-324D-845A-E13D7167FAA0}" name="ゆうちょ銀行" dataDxfId="12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EFC99C2-C347-5B4E-9531-4CA63B86E43F}" name="テーブル35" displayName="テーブル35" ref="AU1:AU11" totalsRowShown="0" headerRowDxfId="11">
  <autoFilter ref="AU1:AU11" xr:uid="{0EFC99C2-C347-5B4E-9531-4CA63B86E43F}"/>
  <tableColumns count="1">
    <tableColumn id="1" xr3:uid="{3CF836F0-EEE0-3E4B-8123-83E8A75272F2}" name="福岡銀行" dataDxfId="10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BE96954-7406-EE4F-A2A9-CC22F566E91A}" name="テーブル36" displayName="テーブル36" ref="AV1:AV2" totalsRowShown="0" headerRowDxfId="9">
  <autoFilter ref="AV1:AV2" xr:uid="{1BE96954-7406-EE4F-A2A9-CC22F566E91A}"/>
  <tableColumns count="1">
    <tableColumn id="1" xr3:uid="{9FDCE8E4-C1E3-C142-91D0-BC7F359841FF}" name="沖縄銀行" dataDxfId="8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AAE3500-8709-A34C-8988-BACAF63C46F2}" name="テーブル37" displayName="テーブル37" ref="AW1:AW51" totalsRowShown="0" headerRowDxfId="7">
  <autoFilter ref="AW1:AW51" xr:uid="{CAAE3500-8709-A34C-8988-BACAF63C46F2}"/>
  <tableColumns count="1">
    <tableColumn id="1" xr3:uid="{DABAE1CC-7FF3-0742-8F18-481AAFBFAC71}" name="横浜銀行" dataDxfId="6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7FE89DA-FD17-5C48-8AFA-3D31B78B1A65}" name="テーブル38" displayName="テーブル38" ref="AX1:AX51" totalsRowShown="0" headerRowDxfId="5">
  <autoFilter ref="AX1:AX51" xr:uid="{C7FE89DA-FD17-5C48-8AFA-3D31B78B1A65}"/>
  <tableColumns count="1">
    <tableColumn id="1" xr3:uid="{3486E3EE-D6BC-E14D-B73E-4D44C71FE81B}" name="北陸銀行" dataDxfId="4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5E1041F-5F6A-4E44-B428-F3375B054A6C}" name="テーブル39" displayName="テーブル39" ref="AY1:AY51" totalsRowShown="0" headerRowDxfId="3">
  <autoFilter ref="AY1:AY51" xr:uid="{35E1041F-5F6A-4E44-B428-F3375B054A6C}"/>
  <tableColumns count="1">
    <tableColumn id="1" xr3:uid="{04E67DE6-8015-6646-8FA7-EA63258D84F9}" name="北海道銀行" dataDxfId="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5D5BBB-C4DF-2141-8BE6-3CE3DC0BA11C}" name="テーブル4" displayName="テーブル4" ref="J1:J12" totalsRowShown="0" headerRowDxfId="73">
  <autoFilter ref="J1:J12" xr:uid="{925D5BBB-C4DF-2141-8BE6-3CE3DC0BA11C}"/>
  <tableColumns count="1">
    <tableColumn id="1" xr3:uid="{F8E93622-EF8E-3A42-A043-C9C26FD9A8FB}" name="ファッション" dataDxfId="72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70412D4-3C98-ED46-B3FD-911B7CA76EC6}" name="テーブル40" displayName="テーブル40" ref="AZ1:AZ2" totalsRowShown="0" headerRowDxfId="1">
  <autoFilter ref="AZ1:AZ2" xr:uid="{170412D4-3C98-ED46-B3FD-911B7CA76EC6}"/>
  <tableColumns count="1">
    <tableColumn id="1" xr3:uid="{B6350F36-6A9E-7D46-9DBC-827262D3E813}" name="広島銀行" dataDxfId="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716C4A-E0FD-CD46-B002-BC0150830582}" name="テーブル5" displayName="テーブル5" ref="K1:K11" totalsRowShown="0" headerRowDxfId="71">
  <autoFilter ref="K1:K11" xr:uid="{68716C4A-E0FD-CD46-B002-BC0150830582}"/>
  <tableColumns count="1">
    <tableColumn id="1" xr3:uid="{DD9C634E-ED09-0D44-B4C9-3DD68392901B}" name="スポーツ用品" dataDxfId="7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461BBD4-CB6A-4B48-BDB1-EA2F1A0AB811}" name="テーブル6" displayName="テーブル6" ref="L1:L33" totalsRowShown="0" headerRowDxfId="69">
  <autoFilter ref="L1:L33" xr:uid="{2461BBD4-CB6A-4B48-BDB1-EA2F1A0AB811}"/>
  <tableColumns count="1">
    <tableColumn id="1" xr3:uid="{2B60259C-EB7D-D94D-BEDF-7042DF6459E8}" name="スポーツ施設・教室" dataDxfId="6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1C7717-7E07-F74B-BB1A-006BCFA67F74}" name="テーブル7" displayName="テーブル7" ref="M1:M34" totalsRowShown="0" headerRowDxfId="67">
  <autoFilter ref="M1:M34" xr:uid="{251C7717-7E07-F74B-BB1A-006BCFA67F74}"/>
  <tableColumns count="1">
    <tableColumn id="1" xr3:uid="{E8CF78A8-49D6-8547-B9ED-999691E29D1D}" name="教育・習い事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C363995-5C5B-0F44-AAEE-830D5203AD16}" name="テーブル8" displayName="テーブル8" ref="N1:N27" totalsRowShown="0" headerRowDxfId="65">
  <autoFilter ref="N1:N27" xr:uid="{AC363995-5C5B-0F44-AAEE-830D5203AD16}"/>
  <tableColumns count="1">
    <tableColumn id="1" xr3:uid="{4AB45D29-8EC6-D740-B7BE-ACCB93BA2B08}" name="保育・学校" dataDxfId="64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EEFAA6E-B66A-074E-BC88-E69B5890CD9B}" name="テーブル9" displayName="テーブル9" ref="O1:O16" totalsRowShown="0" headerRowDxfId="63">
  <autoFilter ref="O1:O16" xr:uid="{8EEFAA6E-B66A-074E-BC88-E69B5890CD9B}"/>
  <tableColumns count="1">
    <tableColumn id="1" xr3:uid="{D22888C5-1BAC-D644-A912-01ED96181305}" name="美容・サロン" dataDxfId="6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2F9F-0BFE-6E47-8FDF-402A68FBDABE}">
  <dimension ref="A1:AH138"/>
  <sheetViews>
    <sheetView tabSelected="1" view="pageBreakPreview" topLeftCell="A38" zoomScale="151" zoomScaleNormal="164" zoomScaleSheetLayoutView="151" workbookViewId="0">
      <selection activeCell="O72" sqref="O72"/>
    </sheetView>
  </sheetViews>
  <sheetFormatPr baseColWidth="10" defaultRowHeight="17"/>
  <cols>
    <col min="1" max="34" width="2.28515625" style="44" customWidth="1"/>
    <col min="35" max="16384" width="10.7109375" style="41"/>
  </cols>
  <sheetData>
    <row r="1" spans="1:34" ht="24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1:34" s="43" customFormat="1" ht="15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4" ht="15" customHeight="1" thickBot="1">
      <c r="W3" s="51" t="s">
        <v>3</v>
      </c>
      <c r="X3" s="53">
        <v>2</v>
      </c>
      <c r="Y3" s="53">
        <v>0</v>
      </c>
      <c r="Z3" s="84"/>
      <c r="AA3" s="85"/>
      <c r="AB3" s="50" t="s">
        <v>4</v>
      </c>
      <c r="AC3" s="84"/>
      <c r="AD3" s="85"/>
      <c r="AE3" s="50" t="s">
        <v>1</v>
      </c>
      <c r="AF3" s="84"/>
      <c r="AG3" s="85"/>
      <c r="AH3" s="44" t="s">
        <v>0</v>
      </c>
    </row>
    <row r="4" spans="1:34" ht="15" customHeight="1"/>
    <row r="5" spans="1:34" ht="15" customHeight="1">
      <c r="A5" s="146" t="s">
        <v>21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</row>
    <row r="6" spans="1:34" ht="5" customHeight="1">
      <c r="A6" s="116" t="s">
        <v>22</v>
      </c>
      <c r="B6" s="117"/>
      <c r="C6" s="117"/>
      <c r="D6" s="117"/>
      <c r="E6" s="118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8"/>
    </row>
    <row r="7" spans="1:34" ht="15" customHeight="1">
      <c r="A7" s="119"/>
      <c r="B7" s="120"/>
      <c r="C7" s="120"/>
      <c r="D7" s="120"/>
      <c r="E7" s="121"/>
      <c r="F7" s="49" t="s">
        <v>23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2"/>
    </row>
    <row r="8" spans="1:34" ht="15" customHeight="1" thickBot="1">
      <c r="A8" s="119"/>
      <c r="B8" s="120"/>
      <c r="C8" s="120"/>
      <c r="D8" s="120"/>
      <c r="E8" s="121"/>
      <c r="F8" s="49" t="s">
        <v>24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2"/>
    </row>
    <row r="9" spans="1:34" ht="15" customHeight="1" thickBot="1">
      <c r="A9" s="119"/>
      <c r="B9" s="120"/>
      <c r="C9" s="120"/>
      <c r="D9" s="120"/>
      <c r="E9" s="121"/>
      <c r="F9" s="49"/>
      <c r="G9" s="86"/>
      <c r="H9" s="53" t="s">
        <v>8</v>
      </c>
      <c r="I9" s="50" t="s">
        <v>431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2"/>
    </row>
    <row r="10" spans="1:34" ht="5" customHeight="1">
      <c r="A10" s="122"/>
      <c r="B10" s="123"/>
      <c r="C10" s="123"/>
      <c r="D10" s="123"/>
      <c r="E10" s="124"/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2"/>
    </row>
    <row r="11" spans="1:34" ht="5" customHeight="1">
      <c r="A11" s="116" t="s">
        <v>19</v>
      </c>
      <c r="B11" s="117"/>
      <c r="C11" s="117"/>
      <c r="D11" s="117"/>
      <c r="E11" s="117"/>
      <c r="F11" s="60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8"/>
    </row>
    <row r="12" spans="1:34" ht="15" customHeight="1" thickBot="1">
      <c r="A12" s="119"/>
      <c r="B12" s="120"/>
      <c r="C12" s="120"/>
      <c r="D12" s="120"/>
      <c r="E12" s="120"/>
      <c r="F12" s="49" t="s">
        <v>20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2"/>
    </row>
    <row r="13" spans="1:34" ht="15" customHeight="1" thickBot="1">
      <c r="A13" s="119"/>
      <c r="B13" s="120"/>
      <c r="C13" s="120"/>
      <c r="D13" s="120"/>
      <c r="E13" s="120"/>
      <c r="F13" s="49"/>
      <c r="G13" s="86"/>
      <c r="H13" s="53" t="s">
        <v>8</v>
      </c>
      <c r="I13" s="50" t="s">
        <v>430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2"/>
    </row>
    <row r="14" spans="1:34" ht="5" customHeight="1">
      <c r="A14" s="122"/>
      <c r="B14" s="123"/>
      <c r="C14" s="123"/>
      <c r="D14" s="123"/>
      <c r="E14" s="123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9"/>
    </row>
    <row r="15" spans="1:34" ht="15" customHeight="1"/>
    <row r="16" spans="1:34" ht="15" customHeight="1">
      <c r="A16" s="142" t="s">
        <v>25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</row>
    <row r="17" spans="1:34" ht="5" customHeight="1">
      <c r="A17" s="116" t="s">
        <v>5</v>
      </c>
      <c r="B17" s="117"/>
      <c r="C17" s="117"/>
      <c r="D17" s="117"/>
      <c r="E17" s="118"/>
      <c r="F17" s="67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</row>
    <row r="18" spans="1:34" ht="15" customHeight="1" thickBot="1">
      <c r="A18" s="119"/>
      <c r="B18" s="120"/>
      <c r="C18" s="120"/>
      <c r="D18" s="120"/>
      <c r="E18" s="121"/>
      <c r="F18" s="143" t="s">
        <v>6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5"/>
    </row>
    <row r="19" spans="1:34" ht="15" customHeight="1" thickBot="1">
      <c r="A19" s="119"/>
      <c r="B19" s="120"/>
      <c r="C19" s="120"/>
      <c r="D19" s="120"/>
      <c r="E19" s="121"/>
      <c r="F19" s="70"/>
      <c r="G19" s="86"/>
      <c r="H19" s="53" t="s">
        <v>8</v>
      </c>
      <c r="I19" s="65" t="s">
        <v>7</v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50"/>
      <c r="AF19" s="50"/>
      <c r="AG19" s="50"/>
      <c r="AH19" s="52"/>
    </row>
    <row r="20" spans="1:34" ht="15" customHeight="1">
      <c r="A20" s="119"/>
      <c r="B20" s="120"/>
      <c r="C20" s="120"/>
      <c r="D20" s="120"/>
      <c r="E20" s="121"/>
      <c r="F20" s="70"/>
      <c r="G20" s="65"/>
      <c r="H20" s="54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50"/>
      <c r="AF20" s="50"/>
      <c r="AG20" s="50"/>
      <c r="AH20" s="52"/>
    </row>
    <row r="21" spans="1:34" ht="15" customHeight="1" thickBot="1">
      <c r="A21" s="119"/>
      <c r="B21" s="120"/>
      <c r="C21" s="120"/>
      <c r="D21" s="120"/>
      <c r="E21" s="121"/>
      <c r="F21" s="143" t="s">
        <v>9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50"/>
      <c r="AF21" s="50"/>
      <c r="AG21" s="50"/>
      <c r="AH21" s="52"/>
    </row>
    <row r="22" spans="1:34" ht="15" customHeight="1" thickBot="1">
      <c r="A22" s="119"/>
      <c r="B22" s="120"/>
      <c r="C22" s="120"/>
      <c r="D22" s="120"/>
      <c r="E22" s="121"/>
      <c r="F22" s="70"/>
      <c r="G22" s="65" t="s">
        <v>10</v>
      </c>
      <c r="H22" s="53"/>
      <c r="I22" s="65"/>
      <c r="J22" s="65"/>
      <c r="K22" s="65"/>
      <c r="L22" s="65"/>
      <c r="M22" s="65"/>
      <c r="N22" s="65"/>
      <c r="O22" s="65"/>
      <c r="P22" s="53"/>
      <c r="Q22" s="50"/>
      <c r="R22" s="86"/>
      <c r="S22" s="53" t="s">
        <v>8</v>
      </c>
      <c r="T22" s="65" t="s">
        <v>7</v>
      </c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50"/>
      <c r="AF22" s="50"/>
      <c r="AG22" s="50"/>
      <c r="AH22" s="52"/>
    </row>
    <row r="23" spans="1:34" ht="15" customHeight="1" thickBot="1">
      <c r="A23" s="119"/>
      <c r="B23" s="120"/>
      <c r="C23" s="120"/>
      <c r="D23" s="120"/>
      <c r="E23" s="121"/>
      <c r="F23" s="70"/>
      <c r="G23" s="65" t="s">
        <v>11</v>
      </c>
      <c r="H23" s="53"/>
      <c r="I23" s="65"/>
      <c r="J23" s="65"/>
      <c r="K23" s="65"/>
      <c r="L23" s="65"/>
      <c r="M23" s="65"/>
      <c r="N23" s="65"/>
      <c r="O23" s="65"/>
      <c r="P23" s="53"/>
      <c r="Q23" s="50"/>
      <c r="R23" s="86"/>
      <c r="S23" s="53" t="s">
        <v>8</v>
      </c>
      <c r="T23" s="65" t="s">
        <v>7</v>
      </c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50"/>
      <c r="AF23" s="50"/>
      <c r="AG23" s="50"/>
      <c r="AH23" s="52"/>
    </row>
    <row r="24" spans="1:34" ht="15" customHeight="1" thickBot="1">
      <c r="A24" s="119"/>
      <c r="B24" s="120"/>
      <c r="C24" s="120"/>
      <c r="D24" s="120"/>
      <c r="E24" s="121"/>
      <c r="F24" s="70"/>
      <c r="G24" s="65" t="s">
        <v>12</v>
      </c>
      <c r="H24" s="53"/>
      <c r="I24" s="65"/>
      <c r="J24" s="65"/>
      <c r="K24" s="65"/>
      <c r="L24" s="65"/>
      <c r="M24" s="65"/>
      <c r="N24" s="65"/>
      <c r="O24" s="65"/>
      <c r="P24" s="53"/>
      <c r="Q24" s="50"/>
      <c r="R24" s="86"/>
      <c r="S24" s="53" t="s">
        <v>8</v>
      </c>
      <c r="T24" s="65" t="s">
        <v>7</v>
      </c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50"/>
      <c r="AF24" s="50"/>
      <c r="AG24" s="50"/>
      <c r="AH24" s="52"/>
    </row>
    <row r="25" spans="1:34" ht="15" customHeight="1" thickBot="1">
      <c r="A25" s="119"/>
      <c r="B25" s="120"/>
      <c r="C25" s="120"/>
      <c r="D25" s="120"/>
      <c r="E25" s="121"/>
      <c r="F25" s="70"/>
      <c r="G25" s="65" t="s">
        <v>13</v>
      </c>
      <c r="H25" s="53"/>
      <c r="I25" s="65"/>
      <c r="J25" s="65"/>
      <c r="K25" s="65"/>
      <c r="L25" s="65"/>
      <c r="M25" s="65"/>
      <c r="N25" s="65"/>
      <c r="O25" s="65"/>
      <c r="P25" s="53"/>
      <c r="Q25" s="50"/>
      <c r="R25" s="86"/>
      <c r="S25" s="53" t="s">
        <v>8</v>
      </c>
      <c r="T25" s="65" t="s">
        <v>7</v>
      </c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50"/>
      <c r="AF25" s="50"/>
      <c r="AG25" s="50"/>
      <c r="AH25" s="52"/>
    </row>
    <row r="26" spans="1:34" ht="15" customHeight="1" thickBot="1">
      <c r="A26" s="119"/>
      <c r="B26" s="120"/>
      <c r="C26" s="120"/>
      <c r="D26" s="120"/>
      <c r="E26" s="121"/>
      <c r="F26" s="70"/>
      <c r="G26" s="65" t="s">
        <v>14</v>
      </c>
      <c r="H26" s="53"/>
      <c r="I26" s="65"/>
      <c r="J26" s="65"/>
      <c r="K26" s="65"/>
      <c r="L26" s="65"/>
      <c r="M26" s="65"/>
      <c r="N26" s="65"/>
      <c r="O26" s="65"/>
      <c r="P26" s="53"/>
      <c r="Q26" s="50"/>
      <c r="R26" s="86"/>
      <c r="S26" s="53" t="s">
        <v>8</v>
      </c>
      <c r="T26" s="65" t="s">
        <v>7</v>
      </c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50"/>
      <c r="AF26" s="50"/>
      <c r="AG26" s="50"/>
      <c r="AH26" s="52"/>
    </row>
    <row r="27" spans="1:34" ht="15" customHeight="1" thickBot="1">
      <c r="A27" s="119"/>
      <c r="B27" s="120"/>
      <c r="C27" s="120"/>
      <c r="D27" s="120"/>
      <c r="E27" s="121"/>
      <c r="F27" s="70"/>
      <c r="G27" s="65" t="s">
        <v>15</v>
      </c>
      <c r="H27" s="53"/>
      <c r="I27" s="65"/>
      <c r="J27" s="65"/>
      <c r="K27" s="65"/>
      <c r="L27" s="65"/>
      <c r="M27" s="65"/>
      <c r="N27" s="65"/>
      <c r="O27" s="65"/>
      <c r="P27" s="53"/>
      <c r="Q27" s="50"/>
      <c r="R27" s="86"/>
      <c r="S27" s="53" t="s">
        <v>8</v>
      </c>
      <c r="T27" s="65" t="s">
        <v>7</v>
      </c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50"/>
      <c r="AF27" s="50"/>
      <c r="AG27" s="50"/>
      <c r="AH27" s="52"/>
    </row>
    <row r="28" spans="1:34" ht="5" customHeight="1">
      <c r="A28" s="122"/>
      <c r="B28" s="123"/>
      <c r="C28" s="123"/>
      <c r="D28" s="123"/>
      <c r="E28" s="124"/>
      <c r="F28" s="55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9"/>
    </row>
    <row r="29" spans="1:34" ht="5" customHeight="1">
      <c r="A29" s="116" t="s">
        <v>16</v>
      </c>
      <c r="B29" s="117"/>
      <c r="C29" s="117"/>
      <c r="D29" s="117"/>
      <c r="E29" s="118"/>
      <c r="F29" s="6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</row>
    <row r="30" spans="1:34" ht="15" customHeight="1">
      <c r="A30" s="119"/>
      <c r="B30" s="120"/>
      <c r="C30" s="120"/>
      <c r="D30" s="120"/>
      <c r="E30" s="121"/>
      <c r="F30" s="49" t="s">
        <v>17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2"/>
    </row>
    <row r="31" spans="1:34" ht="15" customHeight="1" thickBot="1">
      <c r="A31" s="119"/>
      <c r="B31" s="120"/>
      <c r="C31" s="120"/>
      <c r="D31" s="120"/>
      <c r="E31" s="121"/>
      <c r="F31" s="49" t="s">
        <v>18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2"/>
    </row>
    <row r="32" spans="1:34" ht="15" customHeight="1" thickBot="1">
      <c r="A32" s="119"/>
      <c r="B32" s="120"/>
      <c r="C32" s="120"/>
      <c r="D32" s="120"/>
      <c r="E32" s="121"/>
      <c r="F32" s="70"/>
      <c r="G32" s="86"/>
      <c r="H32" s="53" t="s">
        <v>8</v>
      </c>
      <c r="I32" s="65" t="s">
        <v>7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2"/>
    </row>
    <row r="33" spans="1:34" ht="5" customHeight="1">
      <c r="A33" s="122"/>
      <c r="B33" s="123"/>
      <c r="C33" s="123"/>
      <c r="D33" s="123"/>
      <c r="E33" s="124"/>
      <c r="F33" s="55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9"/>
    </row>
    <row r="34" spans="1:34" ht="5" customHeight="1">
      <c r="A34" s="116" t="s">
        <v>27</v>
      </c>
      <c r="B34" s="117"/>
      <c r="C34" s="117"/>
      <c r="D34" s="117"/>
      <c r="E34" s="118"/>
      <c r="F34" s="60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8"/>
    </row>
    <row r="35" spans="1:34" ht="15" customHeight="1" thickBot="1">
      <c r="A35" s="119"/>
      <c r="B35" s="120"/>
      <c r="C35" s="120"/>
      <c r="D35" s="120"/>
      <c r="E35" s="121"/>
      <c r="F35" s="49" t="s">
        <v>26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2"/>
    </row>
    <row r="36" spans="1:34" ht="15" customHeight="1" thickBot="1">
      <c r="A36" s="119"/>
      <c r="B36" s="120"/>
      <c r="C36" s="120"/>
      <c r="D36" s="120"/>
      <c r="E36" s="121"/>
      <c r="F36" s="49"/>
      <c r="G36" s="87"/>
      <c r="H36" s="53" t="s">
        <v>8</v>
      </c>
      <c r="I36" s="65" t="s">
        <v>7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2"/>
    </row>
    <row r="37" spans="1:34" ht="5" customHeight="1">
      <c r="A37" s="122"/>
      <c r="B37" s="123"/>
      <c r="C37" s="123"/>
      <c r="D37" s="123"/>
      <c r="E37" s="124"/>
      <c r="F37" s="5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9"/>
    </row>
    <row r="38" spans="1:34" ht="5" customHeight="1">
      <c r="A38" s="116" t="s">
        <v>29</v>
      </c>
      <c r="B38" s="117"/>
      <c r="C38" s="117"/>
      <c r="D38" s="117"/>
      <c r="E38" s="118"/>
      <c r="F38" s="60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8"/>
    </row>
    <row r="39" spans="1:34" ht="14" customHeight="1" thickBot="1">
      <c r="A39" s="119"/>
      <c r="B39" s="120"/>
      <c r="C39" s="120"/>
      <c r="D39" s="120"/>
      <c r="E39" s="121"/>
      <c r="F39" s="49" t="s">
        <v>28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2"/>
    </row>
    <row r="40" spans="1:34" ht="14" customHeight="1" thickBot="1">
      <c r="A40" s="119"/>
      <c r="B40" s="120"/>
      <c r="C40" s="120"/>
      <c r="D40" s="120"/>
      <c r="E40" s="121"/>
      <c r="F40" s="49"/>
      <c r="G40" s="86"/>
      <c r="H40" s="53" t="s">
        <v>8</v>
      </c>
      <c r="I40" s="65" t="s">
        <v>7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2"/>
    </row>
    <row r="41" spans="1:34" ht="5" customHeight="1">
      <c r="A41" s="122"/>
      <c r="B41" s="123"/>
      <c r="C41" s="123"/>
      <c r="D41" s="123"/>
      <c r="E41" s="124"/>
      <c r="F41" s="55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9"/>
    </row>
    <row r="42" spans="1:34" ht="5" customHeight="1">
      <c r="A42" s="116" t="s">
        <v>30</v>
      </c>
      <c r="B42" s="117"/>
      <c r="C42" s="117"/>
      <c r="D42" s="117"/>
      <c r="E42" s="118"/>
      <c r="F42" s="60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/>
    </row>
    <row r="43" spans="1:34" ht="15" customHeight="1" thickBot="1">
      <c r="A43" s="119"/>
      <c r="B43" s="120"/>
      <c r="C43" s="120"/>
      <c r="D43" s="120"/>
      <c r="E43" s="121"/>
      <c r="F43" s="49" t="s">
        <v>31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2"/>
    </row>
    <row r="44" spans="1:34" ht="15" customHeight="1" thickBot="1">
      <c r="A44" s="119"/>
      <c r="B44" s="120"/>
      <c r="C44" s="120"/>
      <c r="D44" s="120"/>
      <c r="E44" s="121"/>
      <c r="F44" s="49"/>
      <c r="G44" s="86"/>
      <c r="H44" s="53" t="s">
        <v>8</v>
      </c>
      <c r="I44" s="65" t="s">
        <v>159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2"/>
    </row>
    <row r="45" spans="1:34" ht="15" customHeight="1">
      <c r="A45" s="119"/>
      <c r="B45" s="120"/>
      <c r="C45" s="120"/>
      <c r="D45" s="120"/>
      <c r="E45" s="121"/>
      <c r="F45" s="49"/>
      <c r="G45" s="53"/>
      <c r="H45" s="53"/>
      <c r="I45" s="65" t="s">
        <v>1258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2"/>
    </row>
    <row r="46" spans="1:34" ht="15" customHeight="1">
      <c r="A46" s="119"/>
      <c r="B46" s="120"/>
      <c r="C46" s="120"/>
      <c r="D46" s="120"/>
      <c r="E46" s="121"/>
      <c r="F46" s="49"/>
      <c r="G46" s="65"/>
      <c r="H46" s="65"/>
      <c r="I46" s="65" t="s">
        <v>1259</v>
      </c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50"/>
      <c r="AE46" s="50"/>
      <c r="AF46" s="50"/>
      <c r="AG46" s="50"/>
      <c r="AH46" s="52"/>
    </row>
    <row r="47" spans="1:34" ht="5" customHeight="1">
      <c r="A47" s="122"/>
      <c r="B47" s="123"/>
      <c r="C47" s="123"/>
      <c r="D47" s="123"/>
      <c r="E47" s="124"/>
      <c r="F47" s="55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9"/>
    </row>
    <row r="49" spans="1:34" ht="20">
      <c r="A49" s="128" t="s">
        <v>139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</row>
    <row r="50" spans="1:34" ht="5" customHeight="1" thickBot="1">
      <c r="A50" s="116" t="s">
        <v>67</v>
      </c>
      <c r="B50" s="117"/>
      <c r="C50" s="117"/>
      <c r="D50" s="117"/>
      <c r="E50" s="118"/>
      <c r="F50" s="60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8"/>
    </row>
    <row r="51" spans="1:34" ht="20" customHeight="1" thickBot="1">
      <c r="A51" s="119"/>
      <c r="B51" s="120"/>
      <c r="C51" s="120"/>
      <c r="D51" s="120"/>
      <c r="E51" s="121"/>
      <c r="F51" s="49"/>
      <c r="G51" s="50"/>
      <c r="H51" s="50"/>
      <c r="I51" s="50"/>
      <c r="J51" s="51" t="s">
        <v>142</v>
      </c>
      <c r="K51" s="125"/>
      <c r="L51" s="126"/>
      <c r="M51" s="126"/>
      <c r="N51" s="126"/>
      <c r="O51" s="126"/>
      <c r="P51" s="126"/>
      <c r="Q51" s="126"/>
      <c r="R51" s="126"/>
      <c r="S51" s="127"/>
      <c r="T51" s="50"/>
      <c r="U51" s="50"/>
      <c r="V51" s="50"/>
      <c r="W51" s="51"/>
      <c r="X51" s="51" t="s">
        <v>65</v>
      </c>
      <c r="Y51" s="125"/>
      <c r="Z51" s="126"/>
      <c r="AA51" s="126"/>
      <c r="AB51" s="126"/>
      <c r="AC51" s="126"/>
      <c r="AD51" s="126"/>
      <c r="AE51" s="126"/>
      <c r="AF51" s="126"/>
      <c r="AG51" s="127"/>
      <c r="AH51" s="52"/>
    </row>
    <row r="52" spans="1:34" ht="20" customHeight="1" thickBot="1">
      <c r="A52" s="119"/>
      <c r="B52" s="120"/>
      <c r="C52" s="120"/>
      <c r="D52" s="120"/>
      <c r="E52" s="121"/>
      <c r="F52" s="49"/>
      <c r="G52" s="50"/>
      <c r="H52" s="50"/>
      <c r="I52" s="50"/>
      <c r="J52" s="51" t="s">
        <v>143</v>
      </c>
      <c r="K52" s="125"/>
      <c r="L52" s="126"/>
      <c r="M52" s="126"/>
      <c r="N52" s="126"/>
      <c r="O52" s="126"/>
      <c r="P52" s="126"/>
      <c r="Q52" s="126"/>
      <c r="R52" s="126"/>
      <c r="S52" s="127"/>
      <c r="T52" s="50"/>
      <c r="U52" s="50"/>
      <c r="V52" s="50"/>
      <c r="W52" s="51"/>
      <c r="X52" s="51" t="s">
        <v>65</v>
      </c>
      <c r="Y52" s="125"/>
      <c r="Z52" s="126"/>
      <c r="AA52" s="126"/>
      <c r="AB52" s="126"/>
      <c r="AC52" s="126"/>
      <c r="AD52" s="126"/>
      <c r="AE52" s="126"/>
      <c r="AF52" s="126"/>
      <c r="AG52" s="127"/>
      <c r="AH52" s="52"/>
    </row>
    <row r="53" spans="1:34" ht="20" customHeight="1" thickBot="1">
      <c r="A53" s="119"/>
      <c r="B53" s="120"/>
      <c r="C53" s="120"/>
      <c r="D53" s="120"/>
      <c r="E53" s="121"/>
      <c r="F53" s="49"/>
      <c r="G53" s="50"/>
      <c r="H53" s="50"/>
      <c r="I53" s="50"/>
      <c r="J53" s="51" t="s">
        <v>148</v>
      </c>
      <c r="K53" s="147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9"/>
      <c r="AD53" s="54" t="s">
        <v>68</v>
      </c>
      <c r="AE53" s="50"/>
      <c r="AF53" s="50"/>
      <c r="AG53" s="50"/>
      <c r="AH53" s="52"/>
    </row>
    <row r="54" spans="1:34" ht="20" customHeight="1" thickBot="1">
      <c r="A54" s="119"/>
      <c r="B54" s="120"/>
      <c r="C54" s="120"/>
      <c r="D54" s="120"/>
      <c r="E54" s="121"/>
      <c r="F54" s="49"/>
      <c r="G54" s="50"/>
      <c r="H54" s="50"/>
      <c r="I54" s="50"/>
      <c r="J54" s="51" t="s">
        <v>149</v>
      </c>
      <c r="K54" s="150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7"/>
      <c r="AD54" s="50"/>
      <c r="AE54" s="50"/>
      <c r="AF54" s="50"/>
      <c r="AG54" s="50"/>
      <c r="AH54" s="52"/>
    </row>
    <row r="55" spans="1:34" ht="4" customHeight="1">
      <c r="A55" s="122"/>
      <c r="B55" s="123"/>
      <c r="C55" s="123"/>
      <c r="D55" s="123"/>
      <c r="E55" s="124"/>
      <c r="F55" s="55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9"/>
    </row>
    <row r="57" spans="1:34" ht="20">
      <c r="A57" s="128" t="s">
        <v>432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</row>
    <row r="58" spans="1:34" ht="5" customHeight="1" thickBot="1">
      <c r="A58" s="116" t="s">
        <v>120</v>
      </c>
      <c r="B58" s="117"/>
      <c r="C58" s="117"/>
      <c r="D58" s="117"/>
      <c r="E58" s="118"/>
      <c r="F58" s="45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72"/>
    </row>
    <row r="59" spans="1:34" ht="20" customHeight="1" thickBot="1">
      <c r="A59" s="119"/>
      <c r="B59" s="120"/>
      <c r="C59" s="120"/>
      <c r="D59" s="120"/>
      <c r="E59" s="121"/>
      <c r="F59" s="73"/>
      <c r="G59" s="65"/>
      <c r="H59" s="65"/>
      <c r="I59" s="65"/>
      <c r="J59" s="51" t="s">
        <v>161</v>
      </c>
      <c r="K59" s="125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7"/>
      <c r="AH59" s="74"/>
    </row>
    <row r="60" spans="1:34" ht="20" customHeight="1" thickBot="1">
      <c r="A60" s="119"/>
      <c r="B60" s="120"/>
      <c r="C60" s="120"/>
      <c r="D60" s="120"/>
      <c r="E60" s="121"/>
      <c r="F60" s="73"/>
      <c r="G60" s="65"/>
      <c r="H60" s="65"/>
      <c r="I60" s="65"/>
      <c r="J60" s="51" t="s">
        <v>163</v>
      </c>
      <c r="K60" s="125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7"/>
      <c r="AH60" s="74"/>
    </row>
    <row r="61" spans="1:34" ht="5" customHeight="1">
      <c r="A61" s="122"/>
      <c r="B61" s="123"/>
      <c r="C61" s="123"/>
      <c r="D61" s="123"/>
      <c r="E61" s="124"/>
      <c r="F61" s="75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7"/>
    </row>
    <row r="62" spans="1:34" ht="5" customHeight="1">
      <c r="A62" s="116" t="s">
        <v>1112</v>
      </c>
      <c r="B62" s="117"/>
      <c r="C62" s="117"/>
      <c r="D62" s="117"/>
      <c r="E62" s="118"/>
      <c r="F62" s="45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72"/>
    </row>
    <row r="63" spans="1:34" ht="20" customHeight="1" thickBot="1">
      <c r="A63" s="119"/>
      <c r="B63" s="120"/>
      <c r="C63" s="120"/>
      <c r="D63" s="120"/>
      <c r="E63" s="121"/>
      <c r="F63" s="49" t="s">
        <v>1113</v>
      </c>
      <c r="G63" s="65"/>
      <c r="H63" s="65"/>
      <c r="I63" s="78"/>
      <c r="J63" s="79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4"/>
    </row>
    <row r="64" spans="1:34" ht="15" customHeight="1" thickBot="1">
      <c r="A64" s="119"/>
      <c r="B64" s="120"/>
      <c r="C64" s="120"/>
      <c r="D64" s="120"/>
      <c r="E64" s="121"/>
      <c r="F64" s="73"/>
      <c r="G64" s="86"/>
      <c r="H64" s="80" t="s">
        <v>8</v>
      </c>
      <c r="I64" s="78" t="s">
        <v>1114</v>
      </c>
      <c r="J64" s="79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81"/>
    </row>
    <row r="65" spans="1:34" ht="5" customHeight="1">
      <c r="A65" s="122"/>
      <c r="B65" s="123"/>
      <c r="C65" s="123"/>
      <c r="D65" s="123"/>
      <c r="E65" s="124"/>
      <c r="F65" s="75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7"/>
    </row>
    <row r="67" spans="1:34" ht="20">
      <c r="A67" s="128" t="s">
        <v>71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</row>
    <row r="68" spans="1:34" ht="5" customHeight="1">
      <c r="A68" s="116" t="s">
        <v>32</v>
      </c>
      <c r="B68" s="117"/>
      <c r="C68" s="117"/>
      <c r="D68" s="117"/>
      <c r="E68" s="118"/>
      <c r="F68" s="45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7"/>
      <c r="AE68" s="47"/>
      <c r="AF68" s="47"/>
      <c r="AG68" s="47"/>
      <c r="AH68" s="48"/>
    </row>
    <row r="69" spans="1:34" ht="15" customHeight="1">
      <c r="A69" s="119"/>
      <c r="B69" s="120"/>
      <c r="C69" s="120"/>
      <c r="D69" s="120"/>
      <c r="E69" s="121"/>
      <c r="F69" s="70" t="s">
        <v>69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50"/>
      <c r="AF69" s="50"/>
      <c r="AG69" s="50"/>
      <c r="AH69" s="52"/>
    </row>
    <row r="70" spans="1:34" ht="15" customHeight="1">
      <c r="A70" s="119"/>
      <c r="B70" s="120"/>
      <c r="C70" s="120"/>
      <c r="D70" s="120"/>
      <c r="E70" s="121"/>
      <c r="F70" s="49" t="s">
        <v>70</v>
      </c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2"/>
    </row>
    <row r="71" spans="1:34" ht="15" customHeight="1" thickBot="1">
      <c r="A71" s="119"/>
      <c r="B71" s="120"/>
      <c r="C71" s="120"/>
      <c r="D71" s="120"/>
      <c r="E71" s="121"/>
      <c r="F71" s="49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2"/>
    </row>
    <row r="72" spans="1:34" ht="15" customHeight="1" thickBot="1">
      <c r="A72" s="119"/>
      <c r="B72" s="120"/>
      <c r="C72" s="120"/>
      <c r="D72" s="120"/>
      <c r="E72" s="121"/>
      <c r="F72" s="49"/>
      <c r="G72" s="50"/>
      <c r="H72" s="50"/>
      <c r="I72" s="50"/>
      <c r="J72" s="50"/>
      <c r="K72" s="50"/>
      <c r="L72" s="50"/>
      <c r="M72" s="50"/>
      <c r="N72" s="51" t="s">
        <v>1464</v>
      </c>
      <c r="O72" s="87"/>
      <c r="P72" s="53" t="s">
        <v>8</v>
      </c>
      <c r="Q72" s="65" t="s">
        <v>1260</v>
      </c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2"/>
    </row>
    <row r="73" spans="1:34" ht="15" customHeight="1" thickBot="1">
      <c r="A73" s="119"/>
      <c r="B73" s="120"/>
      <c r="C73" s="120"/>
      <c r="D73" s="120"/>
      <c r="E73" s="121"/>
      <c r="F73" s="49"/>
      <c r="G73" s="50"/>
      <c r="H73" s="50"/>
      <c r="I73" s="50"/>
      <c r="J73" s="50"/>
      <c r="K73" s="50"/>
      <c r="L73" s="50"/>
      <c r="M73" s="50"/>
      <c r="N73" s="51" t="s">
        <v>33</v>
      </c>
      <c r="O73" s="87"/>
      <c r="P73" s="53" t="s">
        <v>8</v>
      </c>
      <c r="Q73" s="65" t="s">
        <v>1260</v>
      </c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2"/>
    </row>
    <row r="74" spans="1:34" ht="15" hidden="1" customHeight="1" thickBot="1">
      <c r="A74" s="119"/>
      <c r="B74" s="120"/>
      <c r="C74" s="120"/>
      <c r="D74" s="120"/>
      <c r="E74" s="121"/>
      <c r="F74" s="49"/>
      <c r="G74" s="50"/>
      <c r="H74" s="50"/>
      <c r="I74" s="50"/>
      <c r="J74" s="50"/>
      <c r="K74" s="50"/>
      <c r="L74" s="50"/>
      <c r="M74" s="50"/>
      <c r="N74" s="51" t="s">
        <v>34</v>
      </c>
      <c r="O74" s="87">
        <v>1</v>
      </c>
      <c r="P74" s="53" t="s">
        <v>8</v>
      </c>
      <c r="Q74" s="65" t="s">
        <v>1260</v>
      </c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2"/>
    </row>
    <row r="75" spans="1:34" ht="15" customHeight="1" thickBot="1">
      <c r="A75" s="119"/>
      <c r="B75" s="120"/>
      <c r="C75" s="120"/>
      <c r="D75" s="120"/>
      <c r="E75" s="121"/>
      <c r="F75" s="49"/>
      <c r="G75" s="50"/>
      <c r="H75" s="50"/>
      <c r="I75" s="50"/>
      <c r="J75" s="50"/>
      <c r="K75" s="50"/>
      <c r="L75" s="50"/>
      <c r="M75" s="50"/>
      <c r="N75" s="51" t="s">
        <v>35</v>
      </c>
      <c r="O75" s="87"/>
      <c r="P75" s="53" t="s">
        <v>8</v>
      </c>
      <c r="Q75" s="65" t="s">
        <v>1260</v>
      </c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2"/>
    </row>
    <row r="76" spans="1:34" ht="15" customHeight="1" thickBot="1">
      <c r="A76" s="119"/>
      <c r="B76" s="120"/>
      <c r="C76" s="120"/>
      <c r="D76" s="120"/>
      <c r="E76" s="121"/>
      <c r="F76" s="49"/>
      <c r="G76" s="50"/>
      <c r="H76" s="50"/>
      <c r="I76" s="50"/>
      <c r="J76" s="50"/>
      <c r="K76" s="50"/>
      <c r="L76" s="50"/>
      <c r="M76" s="50"/>
      <c r="N76" s="51" t="s">
        <v>36</v>
      </c>
      <c r="O76" s="87"/>
      <c r="P76" s="53" t="s">
        <v>8</v>
      </c>
      <c r="Q76" s="65" t="s">
        <v>1260</v>
      </c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2"/>
    </row>
    <row r="77" spans="1:34" ht="15" hidden="1" customHeight="1" thickBot="1">
      <c r="A77" s="119"/>
      <c r="B77" s="120"/>
      <c r="C77" s="120"/>
      <c r="D77" s="120"/>
      <c r="E77" s="121"/>
      <c r="F77" s="49"/>
      <c r="G77" s="50"/>
      <c r="H77" s="50"/>
      <c r="I77" s="50"/>
      <c r="J77" s="50"/>
      <c r="K77" s="50"/>
      <c r="L77" s="50"/>
      <c r="M77" s="50"/>
      <c r="N77" s="51" t="s">
        <v>37</v>
      </c>
      <c r="O77" s="87">
        <v>1</v>
      </c>
      <c r="P77" s="53" t="s">
        <v>8</v>
      </c>
      <c r="Q77" s="65" t="s">
        <v>1260</v>
      </c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2"/>
    </row>
    <row r="78" spans="1:34" ht="15" customHeight="1" thickBot="1">
      <c r="A78" s="119"/>
      <c r="B78" s="120"/>
      <c r="C78" s="120"/>
      <c r="D78" s="120"/>
      <c r="E78" s="121"/>
      <c r="F78" s="49"/>
      <c r="G78" s="50"/>
      <c r="H78" s="50"/>
      <c r="I78" s="50"/>
      <c r="J78" s="50"/>
      <c r="K78" s="50"/>
      <c r="L78" s="50"/>
      <c r="M78" s="50"/>
      <c r="N78" s="51" t="s">
        <v>38</v>
      </c>
      <c r="O78" s="87"/>
      <c r="P78" s="53" t="s">
        <v>8</v>
      </c>
      <c r="Q78" s="65" t="s">
        <v>1260</v>
      </c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2"/>
    </row>
    <row r="79" spans="1:34" ht="15" customHeight="1" thickBot="1">
      <c r="A79" s="119"/>
      <c r="B79" s="120"/>
      <c r="C79" s="120"/>
      <c r="D79" s="120"/>
      <c r="E79" s="121"/>
      <c r="F79" s="49"/>
      <c r="G79" s="50"/>
      <c r="H79" s="50"/>
      <c r="I79" s="50"/>
      <c r="J79" s="50"/>
      <c r="K79" s="50"/>
      <c r="L79" s="50"/>
      <c r="M79" s="50"/>
      <c r="N79" s="51" t="s">
        <v>53</v>
      </c>
      <c r="O79" s="87"/>
      <c r="P79" s="53" t="s">
        <v>8</v>
      </c>
      <c r="Q79" s="65" t="s">
        <v>1260</v>
      </c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2"/>
    </row>
    <row r="80" spans="1:34" ht="15" hidden="1" customHeight="1" thickBot="1">
      <c r="A80" s="119"/>
      <c r="B80" s="120"/>
      <c r="C80" s="120"/>
      <c r="D80" s="120"/>
      <c r="E80" s="121"/>
      <c r="F80" s="49"/>
      <c r="G80" s="50"/>
      <c r="H80" s="50"/>
      <c r="I80" s="50"/>
      <c r="J80" s="50"/>
      <c r="K80" s="50"/>
      <c r="L80" s="50"/>
      <c r="M80" s="50"/>
      <c r="N80" s="51" t="s">
        <v>54</v>
      </c>
      <c r="O80" s="87">
        <v>1</v>
      </c>
      <c r="P80" s="53" t="s">
        <v>8</v>
      </c>
      <c r="Q80" s="65" t="s">
        <v>1261</v>
      </c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2"/>
    </row>
    <row r="81" spans="1:34" ht="15" customHeight="1" thickBot="1">
      <c r="A81" s="119"/>
      <c r="B81" s="120"/>
      <c r="C81" s="120"/>
      <c r="D81" s="120"/>
      <c r="E81" s="121"/>
      <c r="F81" s="49"/>
      <c r="G81" s="50"/>
      <c r="H81" s="50"/>
      <c r="I81" s="50"/>
      <c r="J81" s="50"/>
      <c r="K81" s="50"/>
      <c r="L81" s="50"/>
      <c r="M81" s="50"/>
      <c r="N81" s="51" t="s">
        <v>39</v>
      </c>
      <c r="O81" s="87"/>
      <c r="P81" s="53" t="s">
        <v>8</v>
      </c>
      <c r="Q81" s="65" t="s">
        <v>1260</v>
      </c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2"/>
    </row>
    <row r="82" spans="1:34" ht="15" hidden="1" customHeight="1" thickBot="1">
      <c r="A82" s="119"/>
      <c r="B82" s="120"/>
      <c r="C82" s="120"/>
      <c r="D82" s="120"/>
      <c r="E82" s="121"/>
      <c r="F82" s="49"/>
      <c r="G82" s="50"/>
      <c r="H82" s="50"/>
      <c r="I82" s="50"/>
      <c r="J82" s="50"/>
      <c r="K82" s="50"/>
      <c r="L82" s="50"/>
      <c r="M82" s="50"/>
      <c r="N82" s="51" t="s">
        <v>40</v>
      </c>
      <c r="O82" s="71" t="s">
        <v>1276</v>
      </c>
      <c r="P82" s="53" t="s">
        <v>8</v>
      </c>
      <c r="Q82" s="65" t="s">
        <v>1260</v>
      </c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2"/>
    </row>
    <row r="83" spans="1:34" ht="15" hidden="1" customHeight="1" thickBot="1">
      <c r="A83" s="119"/>
      <c r="B83" s="120"/>
      <c r="C83" s="120"/>
      <c r="D83" s="120"/>
      <c r="E83" s="121"/>
      <c r="F83" s="49"/>
      <c r="G83" s="50"/>
      <c r="H83" s="50"/>
      <c r="I83" s="50"/>
      <c r="J83" s="50"/>
      <c r="K83" s="50"/>
      <c r="L83" s="50"/>
      <c r="M83" s="50"/>
      <c r="N83" s="51" t="s">
        <v>55</v>
      </c>
      <c r="O83" s="71" t="s">
        <v>1276</v>
      </c>
      <c r="P83" s="53" t="s">
        <v>8</v>
      </c>
      <c r="Q83" s="65" t="s">
        <v>1260</v>
      </c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2"/>
    </row>
    <row r="84" spans="1:34" ht="15" hidden="1" customHeight="1" thickBot="1">
      <c r="A84" s="119"/>
      <c r="B84" s="120"/>
      <c r="C84" s="120"/>
      <c r="D84" s="120"/>
      <c r="E84" s="121"/>
      <c r="F84" s="49"/>
      <c r="G84" s="50"/>
      <c r="H84" s="50"/>
      <c r="I84" s="50"/>
      <c r="J84" s="50"/>
      <c r="K84" s="50"/>
      <c r="L84" s="50"/>
      <c r="M84" s="50"/>
      <c r="N84" s="51" t="s">
        <v>41</v>
      </c>
      <c r="O84" s="71" t="s">
        <v>1276</v>
      </c>
      <c r="P84" s="53" t="s">
        <v>8</v>
      </c>
      <c r="Q84" s="65" t="s">
        <v>1260</v>
      </c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2"/>
    </row>
    <row r="85" spans="1:34" ht="5" customHeight="1">
      <c r="A85" s="122"/>
      <c r="B85" s="123"/>
      <c r="C85" s="123"/>
      <c r="D85" s="123"/>
      <c r="E85" s="12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9"/>
    </row>
    <row r="86" spans="1:34" ht="5" customHeight="1">
      <c r="A86" s="116" t="s">
        <v>79</v>
      </c>
      <c r="B86" s="117"/>
      <c r="C86" s="117"/>
      <c r="D86" s="117"/>
      <c r="E86" s="118"/>
      <c r="F86" s="60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8"/>
    </row>
    <row r="87" spans="1:34" ht="15" customHeight="1" thickBot="1">
      <c r="A87" s="119"/>
      <c r="B87" s="120"/>
      <c r="C87" s="120"/>
      <c r="D87" s="120"/>
      <c r="E87" s="121"/>
      <c r="F87" s="49" t="s">
        <v>1262</v>
      </c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2"/>
    </row>
    <row r="88" spans="1:34" ht="20" customHeight="1" thickBot="1">
      <c r="A88" s="119"/>
      <c r="B88" s="120"/>
      <c r="C88" s="120"/>
      <c r="D88" s="120"/>
      <c r="E88" s="121"/>
      <c r="F88" s="49"/>
      <c r="G88" s="125"/>
      <c r="H88" s="126"/>
      <c r="I88" s="126"/>
      <c r="J88" s="126"/>
      <c r="K88" s="126"/>
      <c r="L88" s="126"/>
      <c r="M88" s="126"/>
      <c r="N88" s="126"/>
      <c r="O88" s="126"/>
      <c r="P88" s="127"/>
      <c r="Q88" s="137" t="str">
        <f>IFERROR(VLOOKUP(G88,参照マスタ!A19:B25,2,FALSE),"")</f>
        <v/>
      </c>
      <c r="R88" s="137"/>
      <c r="S88" s="137"/>
      <c r="T88" s="137"/>
      <c r="U88" s="137"/>
      <c r="V88" s="137"/>
      <c r="W88" s="137"/>
      <c r="X88" s="137"/>
      <c r="Y88" s="137"/>
      <c r="Z88" s="137"/>
      <c r="AA88" s="50"/>
      <c r="AB88" s="50"/>
      <c r="AC88" s="50"/>
      <c r="AD88" s="50"/>
      <c r="AE88" s="50"/>
      <c r="AF88" s="50"/>
      <c r="AG88" s="50"/>
      <c r="AH88" s="52"/>
    </row>
    <row r="89" spans="1:34" ht="5" customHeight="1">
      <c r="A89" s="122"/>
      <c r="B89" s="123"/>
      <c r="C89" s="123"/>
      <c r="D89" s="123"/>
      <c r="E89" s="124"/>
      <c r="F89" s="55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9"/>
    </row>
    <row r="90" spans="1:34" ht="5" hidden="1" customHeight="1">
      <c r="A90" s="116" t="s">
        <v>80</v>
      </c>
      <c r="B90" s="117"/>
      <c r="C90" s="117"/>
      <c r="D90" s="117"/>
      <c r="E90" s="118"/>
      <c r="F90" s="60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8"/>
    </row>
    <row r="91" spans="1:34" ht="15" hidden="1" customHeight="1" thickBot="1">
      <c r="A91" s="119"/>
      <c r="B91" s="120"/>
      <c r="C91" s="120"/>
      <c r="D91" s="120"/>
      <c r="E91" s="121"/>
      <c r="F91" s="49" t="s">
        <v>1263</v>
      </c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2"/>
    </row>
    <row r="92" spans="1:34" ht="20" hidden="1" customHeight="1" thickBot="1">
      <c r="A92" s="119"/>
      <c r="B92" s="120"/>
      <c r="C92" s="120"/>
      <c r="D92" s="120"/>
      <c r="E92" s="121"/>
      <c r="F92" s="49"/>
      <c r="G92" s="125"/>
      <c r="H92" s="126"/>
      <c r="I92" s="126"/>
      <c r="J92" s="126"/>
      <c r="K92" s="126"/>
      <c r="L92" s="126"/>
      <c r="M92" s="126"/>
      <c r="N92" s="126"/>
      <c r="O92" s="126"/>
      <c r="P92" s="127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2"/>
    </row>
    <row r="93" spans="1:34" ht="5" hidden="1" customHeight="1">
      <c r="A93" s="122"/>
      <c r="B93" s="123"/>
      <c r="C93" s="123"/>
      <c r="D93" s="123"/>
      <c r="E93" s="124"/>
      <c r="F93" s="55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9"/>
    </row>
    <row r="95" spans="1:34" ht="20">
      <c r="A95" s="128" t="s">
        <v>89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</row>
    <row r="96" spans="1:34" ht="5" customHeight="1" thickBot="1">
      <c r="A96" s="116" t="s">
        <v>90</v>
      </c>
      <c r="B96" s="129"/>
      <c r="C96" s="129"/>
      <c r="D96" s="129"/>
      <c r="E96" s="130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8"/>
    </row>
    <row r="97" spans="1:34" ht="15" customHeight="1" thickBot="1">
      <c r="A97" s="119"/>
      <c r="B97" s="132"/>
      <c r="C97" s="132"/>
      <c r="D97" s="132"/>
      <c r="E97" s="133"/>
      <c r="F97" s="49" t="s">
        <v>1256</v>
      </c>
      <c r="G97" s="50"/>
      <c r="H97" s="50"/>
      <c r="I97" s="50"/>
      <c r="J97" s="50"/>
      <c r="K97" s="50"/>
      <c r="L97" s="86"/>
      <c r="M97" s="53" t="s">
        <v>8</v>
      </c>
      <c r="N97" s="65" t="s">
        <v>1257</v>
      </c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2"/>
    </row>
    <row r="98" spans="1:34" ht="5" customHeight="1">
      <c r="A98" s="119"/>
      <c r="B98" s="132"/>
      <c r="C98" s="132"/>
      <c r="D98" s="132"/>
      <c r="E98" s="133"/>
      <c r="F98" s="49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2"/>
    </row>
    <row r="99" spans="1:34" ht="15" customHeight="1" thickBot="1">
      <c r="A99" s="131"/>
      <c r="B99" s="132"/>
      <c r="C99" s="132"/>
      <c r="D99" s="132"/>
      <c r="E99" s="133"/>
      <c r="F99" s="49" t="s">
        <v>42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2"/>
    </row>
    <row r="100" spans="1:34" ht="20" customHeight="1" thickBot="1">
      <c r="A100" s="131"/>
      <c r="B100" s="132"/>
      <c r="C100" s="132"/>
      <c r="D100" s="132"/>
      <c r="E100" s="133"/>
      <c r="F100" s="49"/>
      <c r="G100" s="50"/>
      <c r="H100" s="50"/>
      <c r="I100" s="50"/>
      <c r="J100" s="50"/>
      <c r="K100" s="51" t="s">
        <v>43</v>
      </c>
      <c r="L100" s="84"/>
      <c r="M100" s="88"/>
      <c r="N100" s="88"/>
      <c r="O100" s="85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2"/>
    </row>
    <row r="101" spans="1:34" ht="20" customHeight="1" thickBot="1">
      <c r="A101" s="131"/>
      <c r="B101" s="132"/>
      <c r="C101" s="132"/>
      <c r="D101" s="132"/>
      <c r="E101" s="133"/>
      <c r="F101" s="49"/>
      <c r="G101" s="50"/>
      <c r="H101" s="50"/>
      <c r="I101" s="50"/>
      <c r="J101" s="50"/>
      <c r="K101" s="51" t="s">
        <v>44</v>
      </c>
      <c r="L101" s="125"/>
      <c r="M101" s="126"/>
      <c r="N101" s="126"/>
      <c r="O101" s="126"/>
      <c r="P101" s="126"/>
      <c r="Q101" s="126"/>
      <c r="R101" s="126"/>
      <c r="S101" s="126"/>
      <c r="T101" s="127"/>
      <c r="U101" s="50"/>
      <c r="V101" s="50"/>
      <c r="W101" s="50"/>
      <c r="X101" s="51" t="s">
        <v>65</v>
      </c>
      <c r="Y101" s="125"/>
      <c r="Z101" s="126"/>
      <c r="AA101" s="126"/>
      <c r="AB101" s="126"/>
      <c r="AC101" s="126"/>
      <c r="AD101" s="126"/>
      <c r="AE101" s="126"/>
      <c r="AF101" s="126"/>
      <c r="AG101" s="127"/>
      <c r="AH101" s="52"/>
    </row>
    <row r="102" spans="1:34" ht="20" customHeight="1" thickBot="1">
      <c r="A102" s="131"/>
      <c r="B102" s="132"/>
      <c r="C102" s="132"/>
      <c r="D102" s="132"/>
      <c r="E102" s="133"/>
      <c r="F102" s="49"/>
      <c r="G102" s="50"/>
      <c r="H102" s="50"/>
      <c r="I102" s="50"/>
      <c r="J102" s="50"/>
      <c r="K102" s="51" t="s">
        <v>45</v>
      </c>
      <c r="L102" s="89"/>
      <c r="M102" s="90"/>
      <c r="N102" s="91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2"/>
    </row>
    <row r="103" spans="1:34" ht="20" customHeight="1" thickBot="1">
      <c r="A103" s="131"/>
      <c r="B103" s="132"/>
      <c r="C103" s="132"/>
      <c r="D103" s="132"/>
      <c r="E103" s="133"/>
      <c r="F103" s="49"/>
      <c r="G103" s="50"/>
      <c r="H103" s="50"/>
      <c r="I103" s="50"/>
      <c r="J103" s="50"/>
      <c r="K103" s="51" t="s">
        <v>46</v>
      </c>
      <c r="L103" s="125"/>
      <c r="M103" s="126"/>
      <c r="N103" s="126"/>
      <c r="O103" s="126"/>
      <c r="P103" s="126"/>
      <c r="Q103" s="126"/>
      <c r="R103" s="126"/>
      <c r="S103" s="126"/>
      <c r="T103" s="127"/>
      <c r="U103" s="50"/>
      <c r="V103" s="50"/>
      <c r="W103" s="50"/>
      <c r="X103" s="51" t="s">
        <v>65</v>
      </c>
      <c r="Y103" s="125"/>
      <c r="Z103" s="126"/>
      <c r="AA103" s="126"/>
      <c r="AB103" s="126"/>
      <c r="AC103" s="126"/>
      <c r="AD103" s="126"/>
      <c r="AE103" s="126"/>
      <c r="AF103" s="126"/>
      <c r="AG103" s="127"/>
      <c r="AH103" s="52"/>
    </row>
    <row r="104" spans="1:34" ht="20" customHeight="1" thickBot="1">
      <c r="A104" s="131"/>
      <c r="B104" s="132"/>
      <c r="C104" s="132"/>
      <c r="D104" s="132"/>
      <c r="E104" s="133"/>
      <c r="F104" s="49"/>
      <c r="G104" s="50"/>
      <c r="H104" s="50"/>
      <c r="I104" s="50"/>
      <c r="J104" s="50"/>
      <c r="K104" s="51" t="s">
        <v>47</v>
      </c>
      <c r="L104" s="86"/>
      <c r="M104" s="53" t="s">
        <v>8</v>
      </c>
      <c r="N104" s="65" t="s">
        <v>50</v>
      </c>
      <c r="O104" s="50"/>
      <c r="P104" s="50"/>
      <c r="Q104" s="50"/>
      <c r="R104" s="50"/>
      <c r="S104" s="50"/>
      <c r="T104" s="50"/>
      <c r="U104" s="50"/>
      <c r="V104" s="50"/>
      <c r="W104" s="50"/>
      <c r="X104" s="51" t="s">
        <v>48</v>
      </c>
      <c r="Y104" s="84"/>
      <c r="Z104" s="88"/>
      <c r="AA104" s="88"/>
      <c r="AB104" s="88"/>
      <c r="AC104" s="88"/>
      <c r="AD104" s="88"/>
      <c r="AE104" s="85"/>
      <c r="AF104" s="50"/>
      <c r="AG104" s="50"/>
      <c r="AH104" s="52"/>
    </row>
    <row r="105" spans="1:34" ht="20" customHeight="1" thickBot="1">
      <c r="A105" s="131"/>
      <c r="B105" s="132"/>
      <c r="C105" s="132"/>
      <c r="D105" s="132"/>
      <c r="E105" s="133"/>
      <c r="F105" s="49"/>
      <c r="G105" s="50"/>
      <c r="H105" s="50"/>
      <c r="I105" s="50"/>
      <c r="J105" s="50"/>
      <c r="K105" s="51" t="s">
        <v>49</v>
      </c>
      <c r="L105" s="125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7"/>
      <c r="AH105" s="52"/>
    </row>
    <row r="106" spans="1:34" ht="20" customHeight="1" thickBot="1">
      <c r="A106" s="131"/>
      <c r="B106" s="132"/>
      <c r="C106" s="132"/>
      <c r="D106" s="132"/>
      <c r="E106" s="133"/>
      <c r="F106" s="49"/>
      <c r="G106" s="50"/>
      <c r="H106" s="50"/>
      <c r="I106" s="50"/>
      <c r="J106" s="50"/>
      <c r="K106" s="51" t="s">
        <v>160</v>
      </c>
      <c r="L106" s="125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7"/>
      <c r="AH106" s="52"/>
    </row>
    <row r="107" spans="1:34" ht="15" customHeight="1">
      <c r="A107" s="131"/>
      <c r="B107" s="132"/>
      <c r="C107" s="132"/>
      <c r="D107" s="132"/>
      <c r="E107" s="133"/>
      <c r="F107" s="49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2"/>
    </row>
    <row r="108" spans="1:34" ht="15" customHeight="1" thickBot="1">
      <c r="A108" s="131"/>
      <c r="B108" s="132"/>
      <c r="C108" s="132"/>
      <c r="D108" s="132"/>
      <c r="E108" s="133"/>
      <c r="F108" s="49" t="s">
        <v>51</v>
      </c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2"/>
    </row>
    <row r="109" spans="1:34" ht="20" customHeight="1" thickBot="1">
      <c r="A109" s="131"/>
      <c r="B109" s="132"/>
      <c r="C109" s="132"/>
      <c r="D109" s="132"/>
      <c r="E109" s="133"/>
      <c r="F109" s="49"/>
      <c r="G109" s="50"/>
      <c r="H109" s="50"/>
      <c r="I109" s="50"/>
      <c r="J109" s="50"/>
      <c r="K109" s="51" t="s">
        <v>56</v>
      </c>
      <c r="L109" s="84"/>
      <c r="M109" s="88"/>
      <c r="N109" s="88"/>
      <c r="O109" s="88"/>
      <c r="P109" s="85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2"/>
    </row>
    <row r="110" spans="1:34" ht="20" customHeight="1" thickBot="1">
      <c r="A110" s="131"/>
      <c r="B110" s="132"/>
      <c r="C110" s="132"/>
      <c r="D110" s="132"/>
      <c r="E110" s="133"/>
      <c r="F110" s="49"/>
      <c r="G110" s="50"/>
      <c r="H110" s="50"/>
      <c r="I110" s="50"/>
      <c r="J110" s="50"/>
      <c r="K110" s="51" t="s">
        <v>52</v>
      </c>
      <c r="L110" s="89"/>
      <c r="M110" s="90"/>
      <c r="N110" s="90"/>
      <c r="O110" s="90"/>
      <c r="P110" s="90"/>
      <c r="Q110" s="90"/>
      <c r="R110" s="90"/>
      <c r="S110" s="91"/>
      <c r="T110" s="82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2"/>
    </row>
    <row r="111" spans="1:34" ht="20" customHeight="1" thickBot="1">
      <c r="A111" s="131"/>
      <c r="B111" s="132"/>
      <c r="C111" s="132"/>
      <c r="D111" s="132"/>
      <c r="E111" s="133"/>
      <c r="F111" s="49"/>
      <c r="G111" s="50"/>
      <c r="H111" s="50"/>
      <c r="I111" s="50"/>
      <c r="J111" s="50"/>
      <c r="K111" s="51" t="s">
        <v>49</v>
      </c>
      <c r="L111" s="125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7"/>
      <c r="AH111" s="52"/>
    </row>
    <row r="112" spans="1:34" ht="20" customHeight="1" thickBot="1">
      <c r="A112" s="131"/>
      <c r="B112" s="132"/>
      <c r="C112" s="132"/>
      <c r="D112" s="132"/>
      <c r="E112" s="133"/>
      <c r="F112" s="49"/>
      <c r="G112" s="50"/>
      <c r="H112" s="50"/>
      <c r="I112" s="50"/>
      <c r="J112" s="50"/>
      <c r="K112" s="51" t="s">
        <v>160</v>
      </c>
      <c r="L112" s="125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7"/>
      <c r="AH112" s="52"/>
    </row>
    <row r="113" spans="1:34" ht="6" customHeight="1">
      <c r="A113" s="134"/>
      <c r="B113" s="135"/>
      <c r="C113" s="135"/>
      <c r="D113" s="135"/>
      <c r="E113" s="136"/>
      <c r="F113" s="55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9"/>
    </row>
    <row r="114" spans="1:34" ht="5" customHeight="1">
      <c r="A114" s="116" t="s">
        <v>91</v>
      </c>
      <c r="B114" s="129"/>
      <c r="C114" s="129"/>
      <c r="D114" s="129"/>
      <c r="E114" s="130"/>
      <c r="F114" s="60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8"/>
    </row>
    <row r="115" spans="1:34" ht="15" customHeight="1" thickBot="1">
      <c r="A115" s="131"/>
      <c r="B115" s="132"/>
      <c r="C115" s="132"/>
      <c r="D115" s="132"/>
      <c r="E115" s="133"/>
      <c r="F115" s="49" t="s">
        <v>42</v>
      </c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2"/>
    </row>
    <row r="116" spans="1:34" ht="20" customHeight="1" thickBot="1">
      <c r="A116" s="131"/>
      <c r="B116" s="132"/>
      <c r="C116" s="132"/>
      <c r="D116" s="132"/>
      <c r="E116" s="133"/>
      <c r="F116" s="49"/>
      <c r="G116" s="50"/>
      <c r="H116" s="50"/>
      <c r="I116" s="50"/>
      <c r="J116" s="50"/>
      <c r="K116" s="51" t="s">
        <v>44</v>
      </c>
      <c r="L116" s="138" t="str">
        <f>IF(ISBLANK(G88),"",IF(G88="ゆうちょ銀行","",G88))</f>
        <v/>
      </c>
      <c r="M116" s="139"/>
      <c r="N116" s="139"/>
      <c r="O116" s="139"/>
      <c r="P116" s="139"/>
      <c r="Q116" s="139"/>
      <c r="R116" s="139"/>
      <c r="S116" s="139"/>
      <c r="T116" s="140"/>
      <c r="U116" s="50"/>
      <c r="V116" s="50"/>
      <c r="W116" s="50"/>
      <c r="X116" s="51"/>
      <c r="Y116" s="78"/>
      <c r="Z116" s="78"/>
      <c r="AA116" s="78"/>
      <c r="AB116" s="78"/>
      <c r="AC116" s="78"/>
      <c r="AD116" s="78"/>
      <c r="AE116" s="78"/>
      <c r="AF116" s="78"/>
      <c r="AG116" s="78"/>
      <c r="AH116" s="52"/>
    </row>
    <row r="117" spans="1:34" ht="20" customHeight="1" thickBot="1">
      <c r="A117" s="131"/>
      <c r="B117" s="132"/>
      <c r="C117" s="132"/>
      <c r="D117" s="132"/>
      <c r="E117" s="133"/>
      <c r="F117" s="49"/>
      <c r="G117" s="50"/>
      <c r="H117" s="50"/>
      <c r="I117" s="50"/>
      <c r="J117" s="50"/>
      <c r="K117" s="51" t="s">
        <v>45</v>
      </c>
      <c r="L117" s="84"/>
      <c r="M117" s="88"/>
      <c r="N117" s="85"/>
      <c r="O117" s="50"/>
      <c r="P117" s="50"/>
      <c r="Q117" s="50"/>
      <c r="R117" s="50"/>
      <c r="S117" s="50"/>
      <c r="T117" s="50"/>
      <c r="U117" s="50"/>
      <c r="V117" s="50"/>
      <c r="W117" s="50"/>
      <c r="X117" s="51" t="s">
        <v>46</v>
      </c>
      <c r="Y117" s="125"/>
      <c r="Z117" s="126"/>
      <c r="AA117" s="126"/>
      <c r="AB117" s="126"/>
      <c r="AC117" s="126"/>
      <c r="AD117" s="126"/>
      <c r="AE117" s="126"/>
      <c r="AF117" s="126"/>
      <c r="AG117" s="127"/>
      <c r="AH117" s="52"/>
    </row>
    <row r="118" spans="1:34" ht="20" customHeight="1" thickBot="1">
      <c r="A118" s="131"/>
      <c r="B118" s="132"/>
      <c r="C118" s="132"/>
      <c r="D118" s="132"/>
      <c r="E118" s="133"/>
      <c r="F118" s="49"/>
      <c r="G118" s="50"/>
      <c r="H118" s="50"/>
      <c r="I118" s="50"/>
      <c r="J118" s="50"/>
      <c r="K118" s="51" t="s">
        <v>47</v>
      </c>
      <c r="L118" s="86"/>
      <c r="M118" s="53" t="s">
        <v>8</v>
      </c>
      <c r="N118" s="65" t="s">
        <v>50</v>
      </c>
      <c r="O118" s="50"/>
      <c r="P118" s="50"/>
      <c r="Q118" s="50"/>
      <c r="R118" s="50"/>
      <c r="S118" s="50"/>
      <c r="T118" s="50"/>
      <c r="U118" s="50"/>
      <c r="V118" s="50"/>
      <c r="W118" s="50"/>
      <c r="X118" s="51" t="s">
        <v>48</v>
      </c>
      <c r="Y118" s="84"/>
      <c r="Z118" s="88"/>
      <c r="AA118" s="88"/>
      <c r="AB118" s="88"/>
      <c r="AC118" s="88"/>
      <c r="AD118" s="88"/>
      <c r="AE118" s="85"/>
      <c r="AF118" s="50"/>
      <c r="AG118" s="50"/>
      <c r="AH118" s="52"/>
    </row>
    <row r="119" spans="1:34" ht="20" customHeight="1" thickBot="1">
      <c r="A119" s="131"/>
      <c r="B119" s="132"/>
      <c r="C119" s="132"/>
      <c r="D119" s="132"/>
      <c r="E119" s="133"/>
      <c r="F119" s="49"/>
      <c r="G119" s="50"/>
      <c r="H119" s="50"/>
      <c r="I119" s="50"/>
      <c r="J119" s="50"/>
      <c r="K119" s="51" t="s">
        <v>49</v>
      </c>
      <c r="L119" s="125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7"/>
      <c r="AH119" s="52"/>
    </row>
    <row r="120" spans="1:34" ht="20" customHeight="1" thickBot="1">
      <c r="A120" s="131"/>
      <c r="B120" s="132"/>
      <c r="C120" s="132"/>
      <c r="D120" s="132"/>
      <c r="E120" s="133"/>
      <c r="F120" s="49"/>
      <c r="G120" s="50"/>
      <c r="H120" s="50"/>
      <c r="I120" s="50"/>
      <c r="J120" s="50"/>
      <c r="K120" s="51" t="s">
        <v>160</v>
      </c>
      <c r="L120" s="125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7"/>
      <c r="AH120" s="52"/>
    </row>
    <row r="121" spans="1:34" ht="15" customHeight="1">
      <c r="A121" s="131"/>
      <c r="B121" s="132"/>
      <c r="C121" s="132"/>
      <c r="D121" s="132"/>
      <c r="E121" s="133"/>
      <c r="F121" s="49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2"/>
    </row>
    <row r="122" spans="1:34" ht="15" customHeight="1" thickBot="1">
      <c r="A122" s="131"/>
      <c r="B122" s="132"/>
      <c r="C122" s="132"/>
      <c r="D122" s="132"/>
      <c r="E122" s="133"/>
      <c r="F122" s="49" t="s">
        <v>51</v>
      </c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2"/>
    </row>
    <row r="123" spans="1:34" ht="20" customHeight="1" thickBot="1">
      <c r="A123" s="131"/>
      <c r="B123" s="132"/>
      <c r="C123" s="132"/>
      <c r="D123" s="132"/>
      <c r="E123" s="133"/>
      <c r="F123" s="49"/>
      <c r="G123" s="50"/>
      <c r="H123" s="50"/>
      <c r="I123" s="50"/>
      <c r="J123" s="50"/>
      <c r="K123" s="51" t="s">
        <v>1443</v>
      </c>
      <c r="L123" s="87"/>
      <c r="M123" s="53" t="s">
        <v>8</v>
      </c>
      <c r="N123" s="65" t="s">
        <v>1444</v>
      </c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2"/>
    </row>
    <row r="124" spans="1:34" ht="20" customHeight="1" thickBot="1">
      <c r="A124" s="131"/>
      <c r="B124" s="132"/>
      <c r="C124" s="132"/>
      <c r="D124" s="132"/>
      <c r="E124" s="133"/>
      <c r="F124" s="49"/>
      <c r="G124" s="50"/>
      <c r="H124" s="50"/>
      <c r="I124" s="50"/>
      <c r="J124" s="50"/>
      <c r="K124" s="51" t="s">
        <v>56</v>
      </c>
      <c r="L124" s="89"/>
      <c r="M124" s="90"/>
      <c r="N124" s="90"/>
      <c r="O124" s="90"/>
      <c r="P124" s="91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2"/>
    </row>
    <row r="125" spans="1:34" ht="20" customHeight="1" thickBot="1">
      <c r="A125" s="131"/>
      <c r="B125" s="132"/>
      <c r="C125" s="132"/>
      <c r="D125" s="132"/>
      <c r="E125" s="133"/>
      <c r="F125" s="49"/>
      <c r="G125" s="50"/>
      <c r="H125" s="50"/>
      <c r="I125" s="50"/>
      <c r="J125" s="50"/>
      <c r="K125" s="51" t="s">
        <v>52</v>
      </c>
      <c r="L125" s="89"/>
      <c r="M125" s="90"/>
      <c r="N125" s="90"/>
      <c r="O125" s="90"/>
      <c r="P125" s="90"/>
      <c r="Q125" s="90"/>
      <c r="R125" s="90"/>
      <c r="S125" s="91"/>
      <c r="T125" s="82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2"/>
    </row>
    <row r="126" spans="1:34" ht="20" customHeight="1" thickBot="1">
      <c r="A126" s="131"/>
      <c r="B126" s="132"/>
      <c r="C126" s="132"/>
      <c r="D126" s="132"/>
      <c r="E126" s="133"/>
      <c r="F126" s="49"/>
      <c r="G126" s="50"/>
      <c r="H126" s="50"/>
      <c r="I126" s="50"/>
      <c r="J126" s="50"/>
      <c r="K126" s="51" t="s">
        <v>49</v>
      </c>
      <c r="L126" s="125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7"/>
      <c r="AH126" s="52"/>
    </row>
    <row r="127" spans="1:34" ht="20" customHeight="1" thickBot="1">
      <c r="A127" s="131"/>
      <c r="B127" s="132"/>
      <c r="C127" s="132"/>
      <c r="D127" s="132"/>
      <c r="E127" s="133"/>
      <c r="F127" s="49"/>
      <c r="G127" s="50"/>
      <c r="H127" s="50"/>
      <c r="I127" s="50"/>
      <c r="J127" s="50"/>
      <c r="K127" s="51" t="s">
        <v>160</v>
      </c>
      <c r="L127" s="125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7"/>
      <c r="AH127" s="52"/>
    </row>
    <row r="128" spans="1:34" ht="20" customHeight="1">
      <c r="A128" s="131"/>
      <c r="B128" s="132"/>
      <c r="C128" s="132"/>
      <c r="D128" s="132"/>
      <c r="E128" s="133"/>
      <c r="F128" s="49"/>
      <c r="G128" s="50"/>
      <c r="H128" s="50"/>
      <c r="I128" s="50"/>
      <c r="J128" s="50"/>
      <c r="K128" s="51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52"/>
    </row>
    <row r="129" spans="1:34" ht="20" customHeight="1" thickBot="1">
      <c r="A129" s="131"/>
      <c r="B129" s="132"/>
      <c r="C129" s="132"/>
      <c r="D129" s="132"/>
      <c r="E129" s="133"/>
      <c r="F129" s="49" t="s">
        <v>1275</v>
      </c>
      <c r="G129" s="50"/>
      <c r="H129" s="50"/>
      <c r="I129" s="50"/>
      <c r="J129" s="50"/>
      <c r="K129" s="51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52"/>
    </row>
    <row r="130" spans="1:34" ht="20" customHeight="1" thickBot="1">
      <c r="A130" s="131"/>
      <c r="B130" s="132"/>
      <c r="C130" s="132"/>
      <c r="D130" s="132"/>
      <c r="E130" s="133"/>
      <c r="F130" s="49"/>
      <c r="G130" s="50"/>
      <c r="H130" s="50"/>
      <c r="I130" s="50"/>
      <c r="J130" s="50"/>
      <c r="K130" s="51"/>
      <c r="L130" s="125"/>
      <c r="M130" s="126"/>
      <c r="N130" s="126"/>
      <c r="O130" s="126"/>
      <c r="P130" s="126"/>
      <c r="Q130" s="126"/>
      <c r="R130" s="126"/>
      <c r="S130" s="126"/>
      <c r="T130" s="127"/>
      <c r="U130" s="83" t="s">
        <v>62</v>
      </c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52"/>
    </row>
    <row r="131" spans="1:34" ht="5" customHeight="1">
      <c r="A131" s="134"/>
      <c r="B131" s="135"/>
      <c r="C131" s="135"/>
      <c r="D131" s="135"/>
      <c r="E131" s="136"/>
      <c r="F131" s="55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9"/>
    </row>
    <row r="132" spans="1:34" ht="5" hidden="1" customHeight="1" thickBot="1">
      <c r="A132" s="116" t="s">
        <v>92</v>
      </c>
      <c r="B132" s="129"/>
      <c r="C132" s="129"/>
      <c r="D132" s="129"/>
      <c r="E132" s="130"/>
      <c r="F132" s="60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8"/>
    </row>
    <row r="133" spans="1:34" ht="20" hidden="1" customHeight="1" thickBot="1">
      <c r="A133" s="131"/>
      <c r="B133" s="132"/>
      <c r="C133" s="132"/>
      <c r="D133" s="132"/>
      <c r="E133" s="133"/>
      <c r="F133" s="49"/>
      <c r="G133" s="50"/>
      <c r="H133" s="50"/>
      <c r="I133" s="50"/>
      <c r="J133" s="50"/>
      <c r="K133" s="51" t="s">
        <v>44</v>
      </c>
      <c r="L133" s="138" t="str">
        <f>IF(IG92="UCカード","みずほ銀行",_xlfn.CONCAT(G92))</f>
        <v/>
      </c>
      <c r="M133" s="139"/>
      <c r="N133" s="139"/>
      <c r="O133" s="139"/>
      <c r="P133" s="139"/>
      <c r="Q133" s="139"/>
      <c r="R133" s="139"/>
      <c r="S133" s="139"/>
      <c r="T133" s="140"/>
      <c r="U133" s="50"/>
      <c r="V133" s="50"/>
      <c r="W133" s="50"/>
      <c r="X133" s="51"/>
      <c r="Y133" s="78"/>
      <c r="Z133" s="78"/>
      <c r="AA133" s="78"/>
      <c r="AB133" s="78"/>
      <c r="AC133" s="78"/>
      <c r="AD133" s="78"/>
      <c r="AE133" s="78"/>
      <c r="AF133" s="78"/>
      <c r="AG133" s="78"/>
      <c r="AH133" s="52"/>
    </row>
    <row r="134" spans="1:34" ht="20" hidden="1" customHeight="1" thickBot="1">
      <c r="A134" s="131"/>
      <c r="B134" s="132"/>
      <c r="C134" s="132"/>
      <c r="D134" s="132"/>
      <c r="E134" s="133"/>
      <c r="F134" s="49"/>
      <c r="G134" s="50"/>
      <c r="H134" s="50"/>
      <c r="I134" s="50"/>
      <c r="J134" s="50"/>
      <c r="K134" s="51" t="s">
        <v>45</v>
      </c>
      <c r="L134" s="63"/>
      <c r="M134" s="64"/>
      <c r="N134" s="66"/>
      <c r="O134" s="50"/>
      <c r="P134" s="50"/>
      <c r="Q134" s="50"/>
      <c r="R134" s="50"/>
      <c r="S134" s="50"/>
      <c r="T134" s="50"/>
      <c r="U134" s="50"/>
      <c r="V134" s="50"/>
      <c r="W134" s="50"/>
      <c r="X134" s="51" t="s">
        <v>46</v>
      </c>
      <c r="Y134" s="125"/>
      <c r="Z134" s="126"/>
      <c r="AA134" s="126"/>
      <c r="AB134" s="126"/>
      <c r="AC134" s="126"/>
      <c r="AD134" s="126"/>
      <c r="AE134" s="126"/>
      <c r="AF134" s="126"/>
      <c r="AG134" s="127"/>
      <c r="AH134" s="52"/>
    </row>
    <row r="135" spans="1:34" ht="20" hidden="1" customHeight="1" thickBot="1">
      <c r="A135" s="131"/>
      <c r="B135" s="132"/>
      <c r="C135" s="132"/>
      <c r="D135" s="132"/>
      <c r="E135" s="133"/>
      <c r="F135" s="49"/>
      <c r="G135" s="50"/>
      <c r="H135" s="50"/>
      <c r="I135" s="50"/>
      <c r="J135" s="50"/>
      <c r="K135" s="51" t="s">
        <v>47</v>
      </c>
      <c r="L135" s="71"/>
      <c r="M135" s="53" t="s">
        <v>8</v>
      </c>
      <c r="N135" s="65" t="s">
        <v>50</v>
      </c>
      <c r="O135" s="50"/>
      <c r="P135" s="50"/>
      <c r="Q135" s="50"/>
      <c r="R135" s="50"/>
      <c r="S135" s="50"/>
      <c r="T135" s="50"/>
      <c r="U135" s="50"/>
      <c r="V135" s="50"/>
      <c r="W135" s="50"/>
      <c r="X135" s="51" t="s">
        <v>48</v>
      </c>
      <c r="Y135" s="63"/>
      <c r="Z135" s="64"/>
      <c r="AA135" s="64"/>
      <c r="AB135" s="64"/>
      <c r="AC135" s="64"/>
      <c r="AD135" s="64"/>
      <c r="AE135" s="66"/>
      <c r="AF135" s="50"/>
      <c r="AG135" s="50"/>
      <c r="AH135" s="52"/>
    </row>
    <row r="136" spans="1:34" ht="20" hidden="1" customHeight="1" thickBot="1">
      <c r="A136" s="131"/>
      <c r="B136" s="132"/>
      <c r="C136" s="132"/>
      <c r="D136" s="132"/>
      <c r="E136" s="133"/>
      <c r="F136" s="49"/>
      <c r="G136" s="50"/>
      <c r="H136" s="50"/>
      <c r="I136" s="50"/>
      <c r="J136" s="50"/>
      <c r="K136" s="51" t="s">
        <v>49</v>
      </c>
      <c r="L136" s="125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7"/>
      <c r="AH136" s="52"/>
    </row>
    <row r="137" spans="1:34" ht="20" hidden="1" customHeight="1" thickBot="1">
      <c r="A137" s="131"/>
      <c r="B137" s="132"/>
      <c r="C137" s="132"/>
      <c r="D137" s="132"/>
      <c r="E137" s="133"/>
      <c r="F137" s="49"/>
      <c r="G137" s="50"/>
      <c r="H137" s="50"/>
      <c r="I137" s="50"/>
      <c r="J137" s="50"/>
      <c r="K137" s="51" t="s">
        <v>160</v>
      </c>
      <c r="L137" s="125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7"/>
      <c r="AH137" s="52"/>
    </row>
    <row r="138" spans="1:34" ht="5" hidden="1" customHeight="1">
      <c r="A138" s="134"/>
      <c r="B138" s="135"/>
      <c r="C138" s="135"/>
      <c r="D138" s="135"/>
      <c r="E138" s="136"/>
      <c r="F138" s="55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9"/>
    </row>
  </sheetData>
  <sheetProtection sheet="1" objects="1" scenarios="1" selectLockedCells="1"/>
  <mergeCells count="55">
    <mergeCell ref="K53:AC53"/>
    <mergeCell ref="K54:AC54"/>
    <mergeCell ref="A68:E85"/>
    <mergeCell ref="A67:AH67"/>
    <mergeCell ref="A50:E55"/>
    <mergeCell ref="K51:S51"/>
    <mergeCell ref="Y51:AG51"/>
    <mergeCell ref="K52:S52"/>
    <mergeCell ref="Y52:AG52"/>
    <mergeCell ref="K59:AG59"/>
    <mergeCell ref="K60:AG60"/>
    <mergeCell ref="A57:AH57"/>
    <mergeCell ref="A58:E61"/>
    <mergeCell ref="A62:E65"/>
    <mergeCell ref="A29:E33"/>
    <mergeCell ref="A34:E37"/>
    <mergeCell ref="A38:E41"/>
    <mergeCell ref="A42:E47"/>
    <mergeCell ref="A49:AH49"/>
    <mergeCell ref="A1:AH1"/>
    <mergeCell ref="A6:E10"/>
    <mergeCell ref="A11:E14"/>
    <mergeCell ref="A16:AH16"/>
    <mergeCell ref="A17:E28"/>
    <mergeCell ref="F18:AH18"/>
    <mergeCell ref="A5:AC5"/>
    <mergeCell ref="F21:AD21"/>
    <mergeCell ref="L133:T133"/>
    <mergeCell ref="Y134:AG134"/>
    <mergeCell ref="L136:AG136"/>
    <mergeCell ref="A114:E131"/>
    <mergeCell ref="L116:T116"/>
    <mergeCell ref="L120:AG120"/>
    <mergeCell ref="L126:AG126"/>
    <mergeCell ref="L103:T103"/>
    <mergeCell ref="Y103:AG103"/>
    <mergeCell ref="A96:E113"/>
    <mergeCell ref="L101:T101"/>
    <mergeCell ref="Y101:AG101"/>
    <mergeCell ref="A86:E89"/>
    <mergeCell ref="A90:E93"/>
    <mergeCell ref="G92:P92"/>
    <mergeCell ref="A95:AH95"/>
    <mergeCell ref="A132:E138"/>
    <mergeCell ref="Q88:Z88"/>
    <mergeCell ref="L130:T130"/>
    <mergeCell ref="L137:AG137"/>
    <mergeCell ref="L105:AG105"/>
    <mergeCell ref="L106:AG106"/>
    <mergeCell ref="L111:AG111"/>
    <mergeCell ref="L112:AG112"/>
    <mergeCell ref="L119:AG119"/>
    <mergeCell ref="L127:AG127"/>
    <mergeCell ref="Y117:AG117"/>
    <mergeCell ref="G88:P88"/>
  </mergeCells>
  <phoneticPr fontId="1"/>
  <conditionalFormatting sqref="Z3:AA3">
    <cfRule type="containsBlanks" dxfId="137" priority="46">
      <formula>LEN(TRIM(Z3))=0</formula>
    </cfRule>
  </conditionalFormatting>
  <conditionalFormatting sqref="G9">
    <cfRule type="containsBlanks" dxfId="136" priority="43">
      <formula>LEN(TRIM(G9))=0</formula>
    </cfRule>
  </conditionalFormatting>
  <conditionalFormatting sqref="G13">
    <cfRule type="containsBlanks" dxfId="135" priority="42">
      <formula>LEN(TRIM(G13))=0</formula>
    </cfRule>
  </conditionalFormatting>
  <conditionalFormatting sqref="G19">
    <cfRule type="containsBlanks" dxfId="134" priority="41">
      <formula>LEN(TRIM(G19))=0</formula>
    </cfRule>
  </conditionalFormatting>
  <conditionalFormatting sqref="R22:R27">
    <cfRule type="notContainsBlanks" dxfId="133" priority="3" stopIfTrue="1">
      <formula>LEN(TRIM(R22))&gt;0</formula>
    </cfRule>
    <cfRule type="expression" dxfId="132" priority="37">
      <formula>_xlfn.CONCAT($G$19)="1"</formula>
    </cfRule>
    <cfRule type="expression" dxfId="131" priority="59" stopIfTrue="1">
      <formula>_xlfn.CONCAT($G$19)="0"</formula>
    </cfRule>
  </conditionalFormatting>
  <conditionalFormatting sqref="G32">
    <cfRule type="containsBlanks" dxfId="130" priority="35">
      <formula>LEN(TRIM(G32))=0</formula>
    </cfRule>
  </conditionalFormatting>
  <conditionalFormatting sqref="G36">
    <cfRule type="containsBlanks" dxfId="129" priority="34">
      <formula>LEN(TRIM(G36))=0</formula>
    </cfRule>
  </conditionalFormatting>
  <conditionalFormatting sqref="G40">
    <cfRule type="containsBlanks" dxfId="128" priority="33">
      <formula>LEN(TRIM(G40))=0</formula>
    </cfRule>
  </conditionalFormatting>
  <conditionalFormatting sqref="G44">
    <cfRule type="containsBlanks" dxfId="127" priority="32">
      <formula>LEN(TRIM(G44))=0</formula>
    </cfRule>
  </conditionalFormatting>
  <conditionalFormatting sqref="K51:S51">
    <cfRule type="containsBlanks" dxfId="126" priority="31">
      <formula>LEN(TRIM(K51))=0</formula>
    </cfRule>
  </conditionalFormatting>
  <conditionalFormatting sqref="K52:S52">
    <cfRule type="containsBlanks" dxfId="125" priority="30">
      <formula>LEN(TRIM(K52))=0</formula>
    </cfRule>
  </conditionalFormatting>
  <conditionalFormatting sqref="Y51:AG51">
    <cfRule type="containsBlanks" dxfId="124" priority="29">
      <formula>LEN(TRIM(Y51))=0</formula>
    </cfRule>
  </conditionalFormatting>
  <conditionalFormatting sqref="Y52:AG52">
    <cfRule type="containsBlanks" dxfId="123" priority="28">
      <formula>LEN(TRIM(Y52))=0</formula>
    </cfRule>
  </conditionalFormatting>
  <conditionalFormatting sqref="K54:AC54">
    <cfRule type="containsBlanks" dxfId="122" priority="27">
      <formula>LEN(TRIM(K54))=0</formula>
    </cfRule>
  </conditionalFormatting>
  <conditionalFormatting sqref="K59:AG60">
    <cfRule type="containsBlanks" dxfId="121" priority="61">
      <formula>LEN(TRIM(K59))=0</formula>
    </cfRule>
  </conditionalFormatting>
  <conditionalFormatting sqref="G64">
    <cfRule type="containsBlanks" dxfId="120" priority="25">
      <formula>LEN(TRIM(G64))=0</formula>
    </cfRule>
  </conditionalFormatting>
  <conditionalFormatting sqref="O72:O81">
    <cfRule type="containsBlanks" dxfId="119" priority="24">
      <formula>LEN(TRIM(O72))=0</formula>
    </cfRule>
  </conditionalFormatting>
  <conditionalFormatting sqref="G88:P88">
    <cfRule type="notContainsBlanks" dxfId="118" priority="21" stopIfTrue="1">
      <formula>LEN(TRIM(G88))&gt;0</formula>
    </cfRule>
    <cfRule type="expression" dxfId="117" priority="22" stopIfTrue="1">
      <formula>_xlfn.CONCAT($O$81)="1"</formula>
    </cfRule>
    <cfRule type="expression" dxfId="116" priority="23">
      <formula>OR(_xlfn.CONCAT($O$81)="0",_xlfn.CONCAT($O$81)="2")</formula>
    </cfRule>
  </conditionalFormatting>
  <conditionalFormatting sqref="L109:P109 L110:S110 L111:AG112">
    <cfRule type="notContainsBlanks" dxfId="115" priority="14" stopIfTrue="1">
      <formula>LEN(TRIM(L109))&gt;0</formula>
    </cfRule>
    <cfRule type="expression" dxfId="114" priority="19" stopIfTrue="1">
      <formula>_xlfn.CONCAT($L$97)="0"</formula>
    </cfRule>
    <cfRule type="expression" dxfId="113" priority="60" stopIfTrue="1">
      <formula>_xlfn.CONCAT($L$97)="1"</formula>
    </cfRule>
  </conditionalFormatting>
  <conditionalFormatting sqref="L97">
    <cfRule type="notContainsBlanks" dxfId="112" priority="12" stopIfTrue="1">
      <formula>LEN(TRIM(L97))&gt;0</formula>
    </cfRule>
    <cfRule type="expression" dxfId="111" priority="18">
      <formula>OR(_xlfn.CONCAT($O$73)="0",_xlfn.CONCAT($O$73)="2",_xlfn.CONCAT($O$75)="0",_xlfn.CONCAT($O$75)="2",_xlfn.CONCAT($O$76)="0",_xlfn.CONCAT($O$76)="2",_xlfn.CONCAT($O$78)="0",_xlfn.CONCAT($O$78)="2",_xlfn.CONCAT($O$79)="0",_xlfn.CONCAT($O$79)="2")</formula>
    </cfRule>
  </conditionalFormatting>
  <conditionalFormatting sqref="L123 L124:P124 L125:S125 L126:AG127">
    <cfRule type="expression" dxfId="110" priority="17">
      <formula>OR($G$88&lt;&gt;"ゆうちょ銀行",$G$88&lt;&gt;"")</formula>
    </cfRule>
  </conditionalFormatting>
  <conditionalFormatting sqref="L116 L117:N117 Y117 L118 Y118:AE118 L119 L120">
    <cfRule type="expression" dxfId="109" priority="16">
      <formula>$G$88="ゆうちょ銀行"</formula>
    </cfRule>
    <cfRule type="expression" dxfId="108" priority="56">
      <formula>$O$81=1</formula>
    </cfRule>
  </conditionalFormatting>
  <conditionalFormatting sqref="L100:O100 L101:T101 Y101:AG101 L102:N102 L103:T103 Y103:AG103 L104 Y104:AE104 L105:AG106">
    <cfRule type="expression" dxfId="107" priority="9">
      <formula>_xlfn.CONCAT($L$97)="1"</formula>
    </cfRule>
  </conditionalFormatting>
  <conditionalFormatting sqref="AC3:AD3">
    <cfRule type="containsBlanks" dxfId="106" priority="11">
      <formula>LEN(TRIM(AC3))=0</formula>
    </cfRule>
  </conditionalFormatting>
  <conditionalFormatting sqref="AF3:AG3">
    <cfRule type="containsBlanks" dxfId="105" priority="10">
      <formula>LEN(TRIM(AF3))=0</formula>
    </cfRule>
  </conditionalFormatting>
  <conditionalFormatting sqref="L100:O100 L101:T101 Y101:AG101 L102:N102 L103:T103 Y103:AG103 L104 Y104:AE104 L105:AG106">
    <cfRule type="notContainsBlanks" dxfId="104" priority="8" stopIfTrue="1">
      <formula>LEN(TRIM(L100))&gt;0</formula>
    </cfRule>
  </conditionalFormatting>
  <conditionalFormatting sqref="L100:O100 L101:T101 Y101:AG101 L102:N102 L103:T103 Y103:AG103 L104 Y104:AE104 L105:AG106">
    <cfRule type="expression" dxfId="103" priority="15">
      <formula>_xlfn.CONCAT($L$97)="0"</formula>
    </cfRule>
  </conditionalFormatting>
  <conditionalFormatting sqref="L130:T130">
    <cfRule type="notContainsBlanks" dxfId="102" priority="1" stopIfTrue="1">
      <formula>LEN(TRIM(L130))&gt;0</formula>
    </cfRule>
    <cfRule type="expression" dxfId="101" priority="6" stopIfTrue="1">
      <formula>OR(_xlfn.CONCAT($O$81)="0",_xlfn.CONCAT($O$81)="2")</formula>
    </cfRule>
    <cfRule type="expression" dxfId="100" priority="7">
      <formula>OR(_xlfn.CONCAT($O$81)="1",_xlfn.CONCAT($O$81)="")</formula>
    </cfRule>
  </conditionalFormatting>
  <conditionalFormatting sqref="L123 L124:P124 L125:S125 L126:AG127">
    <cfRule type="expression" dxfId="99" priority="5" stopIfTrue="1">
      <formula>$G$88="ゆうちょ銀行"</formula>
    </cfRule>
  </conditionalFormatting>
  <conditionalFormatting sqref="L123 L124:P124 L125:S125 L126:AG127">
    <cfRule type="notContainsBlanks" dxfId="98" priority="4" stopIfTrue="1">
      <formula>LEN(TRIM(L123))&gt;0</formula>
    </cfRule>
  </conditionalFormatting>
  <conditionalFormatting sqref="K53:AC53">
    <cfRule type="containsBlanks" dxfId="97" priority="2">
      <formula>LEN(TRIM(K53))=0</formula>
    </cfRule>
  </conditionalFormatting>
  <dataValidations count="14">
    <dataValidation type="list" allowBlank="1" showInputMessage="1" showErrorMessage="1" errorTitle="入力エラー" error="表明・確約できる場合、「1」を記入してください。" sqref="G13" xr:uid="{51CF0906-F9F1-724B-AEE7-45C2EE380134}">
      <formula1>"1"</formula1>
    </dataValidation>
    <dataValidation type="list" allowBlank="1" showInputMessage="1" showErrorMessage="1" errorTitle="業種分類選択エラー" error="プルダウンメニューより業種分類を選択ください。" sqref="K60:AG60" xr:uid="{EFD8227E-553A-FB48-A345-081E7178141E}">
      <formula1>INDIRECT($K$59)</formula1>
    </dataValidation>
    <dataValidation type="whole" showInputMessage="1" showErrorMessage="1" errorTitle="数字のみ" error="0〜9の数字のみをご入力ください。" sqref="Y135:AE135 T110 Y104:AE104 L134:N134 T125" xr:uid="{07E9FE89-F01A-C043-9100-378B1031A772}">
      <formula1>0</formula1>
      <formula2>9</formula2>
    </dataValidation>
    <dataValidation type="custom" imeMode="off" allowBlank="1" showInputMessage="1" showErrorMessage="1" errorTitle="ｅメール" error="ｅメール形式でご入力ください。" sqref="K54:AC54" xr:uid="{EFA2BC36-6294-5E44-8303-0C2DA49EB961}">
      <formula1>COUNTIF(K54,"*@*.*")</formula1>
    </dataValidation>
    <dataValidation type="whole" imeMode="off" showInputMessage="1" showErrorMessage="1" errorTitle="数字のみ" error="0〜9の数字のみをご入力ください。" sqref="Z3:AA3 AC3:AD3 AF3:AG3 L100:O100 L102:N102 L125:S125 L124:P124 Y118:AE118 L117:N117 L110:S110 L109:P109" xr:uid="{038BBB0A-20F2-174A-AA84-0D631D15E2F9}">
      <formula1>0</formula1>
      <formula2>9</formula2>
    </dataValidation>
    <dataValidation imeMode="fullKatakana" allowBlank="1" showInputMessage="1" showErrorMessage="1" sqref="Y51:AG52 L106:AG106 Y103:AG103 Y101:AG101 L127:AG127 L112:AG112" xr:uid="{449F2AD6-BBF1-864B-B22B-B8111611C650}"/>
    <dataValidation type="list" allowBlank="1" showInputMessage="1" showErrorMessage="1" errorTitle="入力エラー" error="1 または 2 をご入力ください。" sqref="O80" xr:uid="{7F5BA361-2917-E641-A764-900AAFB7238C}">
      <formula1>"1,2"</formula1>
    </dataValidation>
    <dataValidation type="list" allowBlank="1" showInputMessage="1" showErrorMessage="1" errorTitle="入力エラー" error="同意する場合「1」を記入してください。" sqref="G9" xr:uid="{1E59F133-6A65-E748-83B4-6A2D074D4D3A}">
      <formula1>"1"</formula1>
    </dataValidation>
    <dataValidation type="list" allowBlank="1" showInputMessage="1" showErrorMessage="1" errorTitle="入力エラー" error="0 または 1 をご記入ください。" sqref="G19 R22:R27 L123 G32 G36 G40 L97 L104 L118 L135 G44" xr:uid="{58899431-3F21-C742-A7FC-5F2826ACE23D}">
      <formula1>"0,1"</formula1>
    </dataValidation>
    <dataValidation type="list" allowBlank="1" showInputMessage="1" showErrorMessage="1" errorTitle="入力エラー" error="1 、2 または ３をご記入ください。" sqref="G64" xr:uid="{EEA0A435-1E82-9049-AFAA-CEFE7C6CE528}">
      <formula1>"1,2,3"</formula1>
    </dataValidation>
    <dataValidation type="list" allowBlank="1" showInputMessage="1" showErrorMessage="1" sqref="L130:T130" xr:uid="{19B78F80-9812-3147-A8F9-6DCFA9D13DED}">
      <formula1>INDIRECT($G$88)</formula1>
    </dataValidation>
    <dataValidation allowBlank="1" showInputMessage="1" showErrorMessage="1" errorTitle="業種分類選択エラー" error="プルダウンメニューより業種分類を選択ください。" sqref="H64:AH64" xr:uid="{6C8463B5-C218-E642-B704-1F4050101D1D}"/>
    <dataValidation type="list" allowBlank="1" showInputMessage="1" showErrorMessage="1" errorTitle="入力エラー" error="0、1 または 2 をご入力ください。" sqref="O81:O84 O72:O79" xr:uid="{6FD2AD6B-7875-C44E-9BDA-10BBEB9D5084}">
      <formula1>"0,1,2"</formula1>
    </dataValidation>
    <dataValidation type="whole" imeMode="off" showInputMessage="1" showErrorMessage="1" errorTitle="電話番号入力エラー" error="ハイフン無しの電話番号を入力ください。" sqref="K53:AC53" xr:uid="{6D6C5176-C38B-1C4C-A8AD-CD4C1BA19DE4}">
      <formula1>1</formula1>
      <formula2>9999999999</formula2>
    </dataValidation>
  </dataValidations>
  <printOptions horizontalCentered="1"/>
  <pageMargins left="0.25" right="0.25" top="0.75" bottom="0.75" header="0.3" footer="0.3"/>
  <pageSetup paperSize="9" scale="91" fitToWidth="0" fitToHeight="0" orientation="portrait" horizontalDpi="0" verticalDpi="0"/>
  <headerFooter>
    <oddFooter>&amp;L&amp;"游ゴシック Regular,標準"&amp;K000000JPQR加盟店申込書（基本情報）&amp;C&amp;"游ゴシック Regular,標準"&amp;K000000&amp;P&amp;R&amp;"游ゴシック Regular,標準"&amp;K000000Ver1.2</oddFooter>
  </headerFooter>
  <rowBreaks count="2" manualBreakCount="2">
    <brk id="56" max="33" man="1"/>
    <brk id="94" max="3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選択エラー" error="銀行名を選択ください。" xr:uid="{19AF9B1F-3BD0-804E-A723-31083E683339}">
          <x14:formula1>
            <xm:f>参照マスタ!$D$2:$D$9</xm:f>
          </x14:formula1>
          <xm:sqref>G92:P92</xm:sqref>
        </x14:dataValidation>
        <x14:dataValidation type="list" allowBlank="1" showInputMessage="1" showErrorMessage="1" xr:uid="{BA81F628-523F-DD47-A2BA-9372513FC43E}">
          <x14:formula1>
            <xm:f>参照マスタ!#REF!</xm:f>
          </x14:formula1>
          <xm:sqref>J72 G60</xm:sqref>
        </x14:dataValidation>
        <x14:dataValidation type="list" allowBlank="1" showInputMessage="1" showErrorMessage="1" errorTitle="業種選択エラー" error="プルダウンメニューより業種を選択ください。" xr:uid="{DFD56FF4-DCA2-EE49-B3D9-249947DAB7EE}">
          <x14:formula1>
            <xm:f>参照マスタ!$G$1:$AM$1</xm:f>
          </x14:formula1>
          <xm:sqref>K59:AG59</xm:sqref>
        </x14:dataValidation>
        <x14:dataValidation type="list" allowBlank="1" showInputMessage="1" showErrorMessage="1" errorTitle="選択エラー" error="銀行名を選択ください。" xr:uid="{B429AB9F-4FE4-A649-826E-DAE72B1B3892}">
          <x14:formula1>
            <xm:f>参照マスタ!$A$2:$A$8</xm:f>
          </x14:formula1>
          <xm:sqref>G88:P88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9D07-A834-6344-B0FF-4466ABA9DC07}">
  <dimension ref="A1:Q232"/>
  <sheetViews>
    <sheetView topLeftCell="D1" workbookViewId="0">
      <selection activeCell="K20" sqref="K20:AG20"/>
    </sheetView>
  </sheetViews>
  <sheetFormatPr baseColWidth="10" defaultRowHeight="20"/>
  <cols>
    <col min="1" max="1" width="4.28515625" bestFit="1" customWidth="1"/>
    <col min="2" max="2" width="9.42578125" bestFit="1" customWidth="1"/>
    <col min="3" max="3" width="24.42578125" bestFit="1" customWidth="1"/>
    <col min="4" max="4" width="30" bestFit="1" customWidth="1"/>
    <col min="5" max="5" width="12.5703125" bestFit="1" customWidth="1"/>
    <col min="6" max="6" width="4.28515625" bestFit="1" customWidth="1"/>
    <col min="7" max="7" width="6.85546875" bestFit="1" customWidth="1"/>
    <col min="8" max="8" width="66.140625" bestFit="1" customWidth="1"/>
    <col min="9" max="9" width="25.5703125" bestFit="1" customWidth="1"/>
    <col min="10" max="10" width="51.28515625" bestFit="1" customWidth="1"/>
    <col min="11" max="11" width="15.28515625" bestFit="1" customWidth="1"/>
    <col min="12" max="12" width="25.140625" style="39" bestFit="1" customWidth="1"/>
    <col min="13" max="17" width="10.7109375" style="1"/>
  </cols>
  <sheetData>
    <row r="1" spans="1:16">
      <c r="A1" s="12" t="s">
        <v>164</v>
      </c>
      <c r="B1" s="13" t="s">
        <v>165</v>
      </c>
      <c r="C1" s="15" t="s">
        <v>166</v>
      </c>
      <c r="D1" s="12" t="s">
        <v>167</v>
      </c>
      <c r="E1" s="12" t="s">
        <v>1170</v>
      </c>
      <c r="F1" s="17" t="s">
        <v>168</v>
      </c>
      <c r="G1" s="17" t="s">
        <v>1177</v>
      </c>
      <c r="H1" s="19" t="s">
        <v>1181</v>
      </c>
      <c r="I1" s="19" t="s">
        <v>169</v>
      </c>
      <c r="J1" s="12" t="s">
        <v>170</v>
      </c>
      <c r="K1" s="34" t="s">
        <v>1309</v>
      </c>
      <c r="L1" s="93" t="s">
        <v>1308</v>
      </c>
    </row>
    <row r="2" spans="1:16" ht="30">
      <c r="A2" s="2">
        <v>1</v>
      </c>
      <c r="B2" s="3" t="s">
        <v>171</v>
      </c>
      <c r="C2" s="4" t="s">
        <v>172</v>
      </c>
      <c r="D2" s="4" t="s">
        <v>173</v>
      </c>
      <c r="E2" s="5" t="s">
        <v>174</v>
      </c>
      <c r="F2" s="6">
        <v>9</v>
      </c>
      <c r="G2" s="6" t="s">
        <v>1178</v>
      </c>
      <c r="H2" s="20" t="s">
        <v>183</v>
      </c>
      <c r="I2" s="8" t="s">
        <v>175</v>
      </c>
      <c r="J2" s="10" t="s">
        <v>176</v>
      </c>
      <c r="K2" s="99" t="s">
        <v>1463</v>
      </c>
      <c r="L2" s="96"/>
      <c r="M2" s="1">
        <f>L2</f>
        <v>0</v>
      </c>
      <c r="N2" s="1">
        <f t="shared" ref="N2:P2" si="0">M2</f>
        <v>0</v>
      </c>
      <c r="O2" s="1">
        <f t="shared" si="0"/>
        <v>0</v>
      </c>
      <c r="P2" s="1">
        <f t="shared" si="0"/>
        <v>0</v>
      </c>
    </row>
    <row r="3" spans="1:16">
      <c r="A3" s="2">
        <v>2</v>
      </c>
      <c r="B3" s="3" t="s">
        <v>171</v>
      </c>
      <c r="C3" s="4" t="s">
        <v>172</v>
      </c>
      <c r="D3" s="4" t="s">
        <v>177</v>
      </c>
      <c r="E3" s="5" t="s">
        <v>178</v>
      </c>
      <c r="F3" s="6">
        <v>10</v>
      </c>
      <c r="G3" s="6" t="s">
        <v>1178</v>
      </c>
      <c r="H3" s="20" t="s">
        <v>183</v>
      </c>
      <c r="I3" s="8" t="s">
        <v>179</v>
      </c>
      <c r="J3" s="10"/>
      <c r="K3" s="31"/>
      <c r="L3" s="39" t="str">
        <f>"20"&amp;基本情報!Z3&amp;基本情報!AA3&amp;"/"&amp;RIGHT("0"&amp;基本情報!AC3&amp;基本情報!AD3,2)&amp;"/"&amp;RIGHT("0"&amp;基本情報!AF3&amp;基本情報!AG3,2)</f>
        <v>20/0/0</v>
      </c>
      <c r="M3" s="1" t="str">
        <f t="shared" ref="M3:P66" si="1">L3</f>
        <v>20/0/0</v>
      </c>
      <c r="N3" s="1" t="str">
        <f t="shared" si="1"/>
        <v>20/0/0</v>
      </c>
      <c r="O3" s="1" t="str">
        <f t="shared" si="1"/>
        <v>20/0/0</v>
      </c>
      <c r="P3" s="1" t="str">
        <f t="shared" si="1"/>
        <v>20/0/0</v>
      </c>
    </row>
    <row r="4" spans="1:16">
      <c r="A4" s="2">
        <v>3</v>
      </c>
      <c r="B4" s="3" t="s">
        <v>171</v>
      </c>
      <c r="C4" s="4" t="s">
        <v>172</v>
      </c>
      <c r="D4" s="4" t="s">
        <v>180</v>
      </c>
      <c r="E4" s="5" t="s">
        <v>178</v>
      </c>
      <c r="F4" s="6">
        <v>10</v>
      </c>
      <c r="G4" s="6" t="s">
        <v>1178</v>
      </c>
      <c r="H4" s="20" t="s">
        <v>183</v>
      </c>
      <c r="I4" s="8" t="s">
        <v>179</v>
      </c>
      <c r="J4" s="10"/>
      <c r="K4" s="31"/>
      <c r="L4" s="39" t="str">
        <f>L3</f>
        <v>20/0/0</v>
      </c>
      <c r="M4" s="1" t="str">
        <f t="shared" si="1"/>
        <v>20/0/0</v>
      </c>
      <c r="N4" s="1" t="str">
        <f t="shared" si="1"/>
        <v>20/0/0</v>
      </c>
      <c r="O4" s="1" t="str">
        <f t="shared" si="1"/>
        <v>20/0/0</v>
      </c>
      <c r="P4" s="1" t="str">
        <f t="shared" si="1"/>
        <v>20/0/0</v>
      </c>
    </row>
    <row r="5" spans="1:16">
      <c r="A5" s="2">
        <v>4</v>
      </c>
      <c r="B5" s="3" t="s">
        <v>171</v>
      </c>
      <c r="C5" s="4" t="s">
        <v>181</v>
      </c>
      <c r="D5" s="4" t="s">
        <v>1121</v>
      </c>
      <c r="E5" s="5" t="s">
        <v>1171</v>
      </c>
      <c r="F5" s="6">
        <v>13</v>
      </c>
      <c r="G5" s="6" t="s">
        <v>1178</v>
      </c>
      <c r="H5" s="20" t="s">
        <v>1182</v>
      </c>
      <c r="I5" s="8" t="s">
        <v>183</v>
      </c>
      <c r="J5" s="10"/>
      <c r="K5" s="31"/>
      <c r="L5" s="113" t="str">
        <f>IF(L22="0",L113,RIGHT("0000000000"&amp;L181,13))</f>
        <v>0000000000</v>
      </c>
      <c r="M5" s="1" t="str">
        <f t="shared" si="1"/>
        <v>0000000000</v>
      </c>
      <c r="N5" s="1" t="str">
        <f t="shared" si="1"/>
        <v>0000000000</v>
      </c>
      <c r="O5" s="1" t="str">
        <f t="shared" si="1"/>
        <v>0000000000</v>
      </c>
      <c r="P5" s="1" t="str">
        <f t="shared" si="1"/>
        <v>0000000000</v>
      </c>
    </row>
    <row r="6" spans="1:16">
      <c r="A6" s="2">
        <v>5</v>
      </c>
      <c r="B6" s="3" t="s">
        <v>171</v>
      </c>
      <c r="C6" s="4" t="s">
        <v>184</v>
      </c>
      <c r="D6" s="4" t="s">
        <v>185</v>
      </c>
      <c r="E6" s="5" t="s">
        <v>1171</v>
      </c>
      <c r="F6" s="6">
        <v>4</v>
      </c>
      <c r="G6" s="6" t="s">
        <v>1178</v>
      </c>
      <c r="H6" s="20" t="s">
        <v>183</v>
      </c>
      <c r="I6" s="8" t="s">
        <v>186</v>
      </c>
      <c r="J6" s="10"/>
      <c r="K6" s="31"/>
      <c r="L6" s="97" t="s">
        <v>1442</v>
      </c>
      <c r="M6" s="1" t="str">
        <f t="shared" si="1"/>
        <v>0000</v>
      </c>
      <c r="N6" s="1" t="str">
        <f t="shared" si="1"/>
        <v>0000</v>
      </c>
      <c r="O6" s="1" t="str">
        <f t="shared" si="1"/>
        <v>0000</v>
      </c>
      <c r="P6" s="1" t="str">
        <f t="shared" si="1"/>
        <v>0000</v>
      </c>
    </row>
    <row r="7" spans="1:16">
      <c r="A7" s="2">
        <v>6</v>
      </c>
      <c r="B7" s="3" t="s">
        <v>171</v>
      </c>
      <c r="C7" s="4" t="s">
        <v>184</v>
      </c>
      <c r="D7" s="4" t="s">
        <v>187</v>
      </c>
      <c r="E7" s="5" t="s">
        <v>1171</v>
      </c>
      <c r="F7" s="6">
        <v>6</v>
      </c>
      <c r="G7" s="6" t="s">
        <v>1178</v>
      </c>
      <c r="H7" s="20" t="s">
        <v>183</v>
      </c>
      <c r="I7" s="8" t="s">
        <v>183</v>
      </c>
      <c r="J7" s="10"/>
      <c r="K7" s="31"/>
      <c r="L7" s="97"/>
      <c r="M7" s="97"/>
      <c r="N7" s="97"/>
      <c r="O7" s="97"/>
      <c r="P7" s="97"/>
    </row>
    <row r="8" spans="1:16">
      <c r="A8" s="2">
        <v>7</v>
      </c>
      <c r="B8" s="3" t="s">
        <v>171</v>
      </c>
      <c r="C8" s="4" t="s">
        <v>184</v>
      </c>
      <c r="D8" s="4" t="s">
        <v>188</v>
      </c>
      <c r="E8" s="5" t="s">
        <v>1171</v>
      </c>
      <c r="F8" s="6">
        <v>6</v>
      </c>
      <c r="G8" s="6" t="s">
        <v>1178</v>
      </c>
      <c r="H8" s="20" t="s">
        <v>183</v>
      </c>
      <c r="I8" s="8" t="s">
        <v>189</v>
      </c>
      <c r="J8" s="10"/>
      <c r="K8" s="31"/>
      <c r="L8" s="97" t="s">
        <v>1456</v>
      </c>
      <c r="M8" s="1" t="str">
        <f t="shared" si="1"/>
        <v>000000</v>
      </c>
      <c r="N8" s="1" t="str">
        <f t="shared" si="1"/>
        <v>000000</v>
      </c>
      <c r="O8" s="1" t="str">
        <f t="shared" si="1"/>
        <v>000000</v>
      </c>
      <c r="P8" s="1" t="str">
        <f t="shared" si="1"/>
        <v>000000</v>
      </c>
    </row>
    <row r="9" spans="1:16">
      <c r="A9" s="2">
        <v>8</v>
      </c>
      <c r="B9" s="3" t="s">
        <v>190</v>
      </c>
      <c r="C9" s="4" t="s">
        <v>191</v>
      </c>
      <c r="D9" s="4" t="s">
        <v>192</v>
      </c>
      <c r="E9" s="5" t="s">
        <v>182</v>
      </c>
      <c r="F9" s="6">
        <v>1</v>
      </c>
      <c r="G9" s="6" t="s">
        <v>1178</v>
      </c>
      <c r="H9" s="20" t="s">
        <v>183</v>
      </c>
      <c r="I9" s="8" t="s">
        <v>193</v>
      </c>
      <c r="J9" s="10" t="s">
        <v>194</v>
      </c>
      <c r="K9" s="31"/>
      <c r="L9" s="94" t="str">
        <f>_xlfn.CONCAT(基本情報!G9)</f>
        <v/>
      </c>
      <c r="M9" s="1" t="str">
        <f t="shared" si="1"/>
        <v/>
      </c>
      <c r="N9" s="1" t="str">
        <f t="shared" si="1"/>
        <v/>
      </c>
      <c r="O9" s="1" t="str">
        <f t="shared" si="1"/>
        <v/>
      </c>
      <c r="P9" s="1" t="str">
        <f t="shared" si="1"/>
        <v/>
      </c>
    </row>
    <row r="10" spans="1:16">
      <c r="A10" s="2">
        <v>9</v>
      </c>
      <c r="B10" s="3" t="s">
        <v>190</v>
      </c>
      <c r="C10" s="4" t="s">
        <v>195</v>
      </c>
      <c r="D10" s="4" t="s">
        <v>196</v>
      </c>
      <c r="E10" s="5" t="s">
        <v>182</v>
      </c>
      <c r="F10" s="6">
        <v>1</v>
      </c>
      <c r="G10" s="6" t="s">
        <v>1178</v>
      </c>
      <c r="H10" s="20" t="s">
        <v>183</v>
      </c>
      <c r="I10" s="8" t="s">
        <v>193</v>
      </c>
      <c r="J10" s="10" t="s">
        <v>197</v>
      </c>
      <c r="K10" s="31"/>
      <c r="L10" s="94" t="str">
        <f>_xlfn.CONCAT(基本情報!G19)</f>
        <v/>
      </c>
      <c r="M10" s="1" t="str">
        <f t="shared" si="1"/>
        <v/>
      </c>
      <c r="N10" s="1" t="str">
        <f t="shared" si="1"/>
        <v/>
      </c>
      <c r="O10" s="1" t="str">
        <f t="shared" si="1"/>
        <v/>
      </c>
      <c r="P10" s="1" t="str">
        <f t="shared" si="1"/>
        <v/>
      </c>
    </row>
    <row r="11" spans="1:16">
      <c r="A11" s="2">
        <v>10</v>
      </c>
      <c r="B11" s="3" t="s">
        <v>190</v>
      </c>
      <c r="C11" s="4" t="s">
        <v>195</v>
      </c>
      <c r="D11" s="4" t="s">
        <v>198</v>
      </c>
      <c r="E11" s="5" t="s">
        <v>182</v>
      </c>
      <c r="F11" s="6">
        <v>1</v>
      </c>
      <c r="G11" s="6" t="s">
        <v>1178</v>
      </c>
      <c r="H11" s="20" t="s">
        <v>183</v>
      </c>
      <c r="I11" s="8" t="s">
        <v>193</v>
      </c>
      <c r="J11" s="10" t="s">
        <v>197</v>
      </c>
      <c r="K11" s="31"/>
      <c r="L11" s="94" t="str">
        <f>IF(_xlfn.CONCAT(L10)="0","0",_xlfn.CONCAT(基本情報!R22))</f>
        <v/>
      </c>
      <c r="M11" s="1" t="str">
        <f t="shared" si="1"/>
        <v/>
      </c>
      <c r="N11" s="1" t="str">
        <f t="shared" si="1"/>
        <v/>
      </c>
      <c r="O11" s="1" t="str">
        <f t="shared" si="1"/>
        <v/>
      </c>
      <c r="P11" s="1" t="str">
        <f t="shared" si="1"/>
        <v/>
      </c>
    </row>
    <row r="12" spans="1:16">
      <c r="A12" s="2">
        <v>11</v>
      </c>
      <c r="B12" s="3" t="s">
        <v>190</v>
      </c>
      <c r="C12" s="4" t="s">
        <v>195</v>
      </c>
      <c r="D12" s="4" t="s">
        <v>199</v>
      </c>
      <c r="E12" s="5" t="s">
        <v>182</v>
      </c>
      <c r="F12" s="6">
        <v>1</v>
      </c>
      <c r="G12" s="6" t="s">
        <v>1178</v>
      </c>
      <c r="H12" s="20" t="s">
        <v>183</v>
      </c>
      <c r="I12" s="8" t="s">
        <v>193</v>
      </c>
      <c r="J12" s="10" t="s">
        <v>197</v>
      </c>
      <c r="K12" s="31"/>
      <c r="L12" s="94" t="str">
        <f>IF(_xlfn.CONCAT(L10)="0","0",_xlfn.CONCAT(基本情報!R23))</f>
        <v/>
      </c>
      <c r="M12" s="1" t="str">
        <f t="shared" si="1"/>
        <v/>
      </c>
      <c r="N12" s="1" t="str">
        <f t="shared" si="1"/>
        <v/>
      </c>
      <c r="O12" s="1" t="str">
        <f t="shared" si="1"/>
        <v/>
      </c>
      <c r="P12" s="1" t="str">
        <f t="shared" si="1"/>
        <v/>
      </c>
    </row>
    <row r="13" spans="1:16">
      <c r="A13" s="2">
        <v>12</v>
      </c>
      <c r="B13" s="3" t="s">
        <v>190</v>
      </c>
      <c r="C13" s="4" t="s">
        <v>195</v>
      </c>
      <c r="D13" s="4" t="s">
        <v>200</v>
      </c>
      <c r="E13" s="5" t="s">
        <v>182</v>
      </c>
      <c r="F13" s="6">
        <v>1</v>
      </c>
      <c r="G13" s="6" t="s">
        <v>1178</v>
      </c>
      <c r="H13" s="20" t="s">
        <v>183</v>
      </c>
      <c r="I13" s="8" t="s">
        <v>193</v>
      </c>
      <c r="J13" s="10" t="s">
        <v>197</v>
      </c>
      <c r="K13" s="31"/>
      <c r="L13" s="94" t="str">
        <f>IF(_xlfn.CONCAT(L10)="0","0",_xlfn.CONCAT(基本情報!R24))</f>
        <v/>
      </c>
      <c r="M13" s="1" t="str">
        <f t="shared" si="1"/>
        <v/>
      </c>
      <c r="N13" s="1" t="str">
        <f t="shared" si="1"/>
        <v/>
      </c>
      <c r="O13" s="1" t="str">
        <f t="shared" si="1"/>
        <v/>
      </c>
      <c r="P13" s="1" t="str">
        <f t="shared" si="1"/>
        <v/>
      </c>
    </row>
    <row r="14" spans="1:16">
      <c r="A14" s="2">
        <v>13</v>
      </c>
      <c r="B14" s="3" t="s">
        <v>190</v>
      </c>
      <c r="C14" s="4" t="s">
        <v>195</v>
      </c>
      <c r="D14" s="4" t="s">
        <v>201</v>
      </c>
      <c r="E14" s="5" t="s">
        <v>182</v>
      </c>
      <c r="F14" s="6">
        <v>1</v>
      </c>
      <c r="G14" s="6" t="s">
        <v>1178</v>
      </c>
      <c r="H14" s="20" t="s">
        <v>183</v>
      </c>
      <c r="I14" s="8" t="s">
        <v>193</v>
      </c>
      <c r="J14" s="10" t="s">
        <v>197</v>
      </c>
      <c r="K14" s="31"/>
      <c r="L14" s="94" t="str">
        <f>IF(_xlfn.CONCAT(L10)="0","0",_xlfn.CONCAT(基本情報!R25))</f>
        <v/>
      </c>
      <c r="M14" s="1" t="str">
        <f t="shared" si="1"/>
        <v/>
      </c>
      <c r="N14" s="1" t="str">
        <f t="shared" si="1"/>
        <v/>
      </c>
      <c r="O14" s="1" t="str">
        <f t="shared" si="1"/>
        <v/>
      </c>
      <c r="P14" s="1" t="str">
        <f t="shared" si="1"/>
        <v/>
      </c>
    </row>
    <row r="15" spans="1:16">
      <c r="A15" s="2">
        <v>14</v>
      </c>
      <c r="B15" s="3" t="s">
        <v>190</v>
      </c>
      <c r="C15" s="4" t="s">
        <v>195</v>
      </c>
      <c r="D15" s="4" t="s">
        <v>202</v>
      </c>
      <c r="E15" s="5" t="s">
        <v>182</v>
      </c>
      <c r="F15" s="6">
        <v>1</v>
      </c>
      <c r="G15" s="6" t="s">
        <v>1178</v>
      </c>
      <c r="H15" s="20" t="s">
        <v>183</v>
      </c>
      <c r="I15" s="8" t="s">
        <v>193</v>
      </c>
      <c r="J15" s="10" t="s">
        <v>197</v>
      </c>
      <c r="K15" s="31"/>
      <c r="L15" s="94" t="str">
        <f>IF(_xlfn.CONCAT(L10)="0","0",_xlfn.CONCAT(基本情報!R26))</f>
        <v/>
      </c>
      <c r="M15" s="1" t="str">
        <f t="shared" si="1"/>
        <v/>
      </c>
      <c r="N15" s="1" t="str">
        <f t="shared" si="1"/>
        <v/>
      </c>
      <c r="O15" s="1" t="str">
        <f t="shared" si="1"/>
        <v/>
      </c>
      <c r="P15" s="1" t="str">
        <f t="shared" si="1"/>
        <v/>
      </c>
    </row>
    <row r="16" spans="1:16">
      <c r="A16" s="2">
        <v>15</v>
      </c>
      <c r="B16" s="3" t="s">
        <v>190</v>
      </c>
      <c r="C16" s="4" t="s">
        <v>195</v>
      </c>
      <c r="D16" s="4" t="s">
        <v>203</v>
      </c>
      <c r="E16" s="5" t="s">
        <v>182</v>
      </c>
      <c r="F16" s="6">
        <v>1</v>
      </c>
      <c r="G16" s="6" t="s">
        <v>1178</v>
      </c>
      <c r="H16" s="20" t="s">
        <v>183</v>
      </c>
      <c r="I16" s="8" t="s">
        <v>193</v>
      </c>
      <c r="J16" s="10" t="s">
        <v>197</v>
      </c>
      <c r="K16" s="31"/>
      <c r="L16" s="94" t="str">
        <f>IF(_xlfn.CONCAT(L10)="0","0",_xlfn.CONCAT(基本情報!R27))</f>
        <v/>
      </c>
      <c r="M16" s="1" t="str">
        <f t="shared" si="1"/>
        <v/>
      </c>
      <c r="N16" s="1" t="str">
        <f t="shared" si="1"/>
        <v/>
      </c>
      <c r="O16" s="1" t="str">
        <f t="shared" si="1"/>
        <v/>
      </c>
      <c r="P16" s="1" t="str">
        <f t="shared" si="1"/>
        <v/>
      </c>
    </row>
    <row r="17" spans="1:16">
      <c r="A17" s="2">
        <v>16</v>
      </c>
      <c r="B17" s="3" t="s">
        <v>190</v>
      </c>
      <c r="C17" s="4" t="s">
        <v>195</v>
      </c>
      <c r="D17" s="4" t="s">
        <v>204</v>
      </c>
      <c r="E17" s="5" t="s">
        <v>182</v>
      </c>
      <c r="F17" s="6">
        <v>1</v>
      </c>
      <c r="G17" s="6" t="s">
        <v>1178</v>
      </c>
      <c r="H17" s="20" t="s">
        <v>183</v>
      </c>
      <c r="I17" s="8" t="s">
        <v>193</v>
      </c>
      <c r="J17" s="10" t="s">
        <v>197</v>
      </c>
      <c r="K17" s="31"/>
      <c r="L17" s="94" t="str">
        <f>IF(_xlfn.CONCAT(L10)="0","0",_xlfn.CONCAT(基本情報!G32))</f>
        <v/>
      </c>
      <c r="M17" s="1" t="str">
        <f t="shared" si="1"/>
        <v/>
      </c>
      <c r="N17" s="1" t="str">
        <f t="shared" si="1"/>
        <v/>
      </c>
      <c r="O17" s="1" t="str">
        <f t="shared" si="1"/>
        <v/>
      </c>
      <c r="P17" s="1" t="str">
        <f t="shared" si="1"/>
        <v/>
      </c>
    </row>
    <row r="18" spans="1:16">
      <c r="A18" s="2">
        <v>17</v>
      </c>
      <c r="B18" s="3" t="s">
        <v>190</v>
      </c>
      <c r="C18" s="4" t="s">
        <v>205</v>
      </c>
      <c r="D18" s="4" t="s">
        <v>206</v>
      </c>
      <c r="E18" s="5" t="s">
        <v>182</v>
      </c>
      <c r="F18" s="6">
        <v>1</v>
      </c>
      <c r="G18" s="6" t="s">
        <v>1178</v>
      </c>
      <c r="H18" s="20" t="s">
        <v>183</v>
      </c>
      <c r="I18" s="8" t="s">
        <v>193</v>
      </c>
      <c r="J18" s="10" t="s">
        <v>207</v>
      </c>
      <c r="K18" s="31"/>
      <c r="L18" s="94" t="str">
        <f>_xlfn.CONCAT(基本情報!G13)</f>
        <v/>
      </c>
      <c r="M18" s="1" t="str">
        <f t="shared" si="1"/>
        <v/>
      </c>
      <c r="N18" s="1" t="str">
        <f t="shared" si="1"/>
        <v/>
      </c>
      <c r="O18" s="1" t="str">
        <f t="shared" si="1"/>
        <v/>
      </c>
      <c r="P18" s="1" t="str">
        <f t="shared" si="1"/>
        <v/>
      </c>
    </row>
    <row r="19" spans="1:16">
      <c r="A19" s="2">
        <v>18</v>
      </c>
      <c r="B19" s="3" t="s">
        <v>190</v>
      </c>
      <c r="C19" s="4" t="s">
        <v>208</v>
      </c>
      <c r="D19" s="4" t="s">
        <v>209</v>
      </c>
      <c r="E19" s="5" t="s">
        <v>182</v>
      </c>
      <c r="F19" s="6">
        <v>1</v>
      </c>
      <c r="G19" s="6" t="s">
        <v>1178</v>
      </c>
      <c r="H19" s="20" t="s">
        <v>183</v>
      </c>
      <c r="I19" s="8" t="s">
        <v>193</v>
      </c>
      <c r="J19" s="10" t="s">
        <v>210</v>
      </c>
      <c r="K19" s="31"/>
      <c r="L19" s="94" t="str">
        <f>_xlfn.CONCAT(基本情報!G36)</f>
        <v/>
      </c>
      <c r="M19" s="1" t="str">
        <f t="shared" si="1"/>
        <v/>
      </c>
      <c r="N19" s="1" t="str">
        <f t="shared" si="1"/>
        <v/>
      </c>
      <c r="O19" s="1" t="str">
        <f t="shared" si="1"/>
        <v/>
      </c>
      <c r="P19" s="1" t="str">
        <f t="shared" si="1"/>
        <v/>
      </c>
    </row>
    <row r="20" spans="1:16">
      <c r="A20" s="2">
        <v>19</v>
      </c>
      <c r="B20" s="3" t="s">
        <v>190</v>
      </c>
      <c r="C20" s="4" t="s">
        <v>208</v>
      </c>
      <c r="D20" s="4" t="s">
        <v>211</v>
      </c>
      <c r="E20" s="5" t="s">
        <v>182</v>
      </c>
      <c r="F20" s="6">
        <v>1</v>
      </c>
      <c r="G20" s="6" t="s">
        <v>1178</v>
      </c>
      <c r="H20" s="20" t="s">
        <v>183</v>
      </c>
      <c r="I20" s="8" t="s">
        <v>193</v>
      </c>
      <c r="J20" s="10" t="s">
        <v>210</v>
      </c>
      <c r="K20" s="31"/>
      <c r="L20" s="94" t="str">
        <f>_xlfn.CONCAT(基本情報!G40)</f>
        <v/>
      </c>
      <c r="M20" s="1" t="str">
        <f t="shared" si="1"/>
        <v/>
      </c>
      <c r="N20" s="1" t="str">
        <f t="shared" si="1"/>
        <v/>
      </c>
      <c r="O20" s="1" t="str">
        <f t="shared" si="1"/>
        <v/>
      </c>
      <c r="P20" s="1" t="str">
        <f t="shared" si="1"/>
        <v/>
      </c>
    </row>
    <row r="21" spans="1:16">
      <c r="A21" s="2">
        <v>20</v>
      </c>
      <c r="B21" s="3" t="s">
        <v>222</v>
      </c>
      <c r="C21" s="3" t="s">
        <v>208</v>
      </c>
      <c r="D21" s="4" t="s">
        <v>1122</v>
      </c>
      <c r="E21" s="5" t="s">
        <v>182</v>
      </c>
      <c r="F21" s="6">
        <v>1</v>
      </c>
      <c r="G21" s="6" t="s">
        <v>1178</v>
      </c>
      <c r="H21" s="20" t="s">
        <v>183</v>
      </c>
      <c r="I21" s="8" t="s">
        <v>1211</v>
      </c>
      <c r="J21" s="10" t="s">
        <v>1215</v>
      </c>
      <c r="K21" s="31"/>
      <c r="L21" s="94" t="str">
        <f>_xlfn.CONCAT(基本情報!G64)</f>
        <v/>
      </c>
      <c r="M21" s="1" t="str">
        <f t="shared" si="1"/>
        <v/>
      </c>
      <c r="N21" s="1" t="str">
        <f t="shared" si="1"/>
        <v/>
      </c>
      <c r="O21" s="1" t="str">
        <f t="shared" si="1"/>
        <v/>
      </c>
      <c r="P21" s="1" t="str">
        <f t="shared" si="1"/>
        <v/>
      </c>
    </row>
    <row r="22" spans="1:16">
      <c r="A22" s="2">
        <v>21</v>
      </c>
      <c r="B22" s="3" t="s">
        <v>190</v>
      </c>
      <c r="C22" s="4" t="s">
        <v>212</v>
      </c>
      <c r="D22" s="4" t="s">
        <v>213</v>
      </c>
      <c r="E22" s="5" t="s">
        <v>182</v>
      </c>
      <c r="F22" s="6">
        <v>1</v>
      </c>
      <c r="G22" s="6" t="s">
        <v>1178</v>
      </c>
      <c r="H22" s="20" t="s">
        <v>183</v>
      </c>
      <c r="I22" s="8" t="s">
        <v>193</v>
      </c>
      <c r="J22" s="10" t="s">
        <v>214</v>
      </c>
      <c r="K22" s="31"/>
      <c r="L22" s="94" t="str">
        <f>_xlfn.CONCAT(基本情報!G44)</f>
        <v/>
      </c>
      <c r="M22" s="1" t="str">
        <f t="shared" si="1"/>
        <v/>
      </c>
      <c r="N22" s="1" t="str">
        <f t="shared" si="1"/>
        <v/>
      </c>
      <c r="O22" s="1" t="str">
        <f t="shared" si="1"/>
        <v/>
      </c>
      <c r="P22" s="1" t="str">
        <f t="shared" si="1"/>
        <v/>
      </c>
    </row>
    <row r="23" spans="1:16" ht="60">
      <c r="A23" s="2">
        <v>22</v>
      </c>
      <c r="B23" s="3" t="s">
        <v>222</v>
      </c>
      <c r="C23" s="4" t="s">
        <v>1115</v>
      </c>
      <c r="D23" s="4" t="s">
        <v>1123</v>
      </c>
      <c r="E23" s="5" t="s">
        <v>1172</v>
      </c>
      <c r="F23" s="6">
        <v>255</v>
      </c>
      <c r="G23" s="6" t="s">
        <v>1179</v>
      </c>
      <c r="H23" s="20" t="s">
        <v>183</v>
      </c>
      <c r="I23" s="8" t="s">
        <v>1307</v>
      </c>
      <c r="J23" s="26" t="s">
        <v>1216</v>
      </c>
      <c r="K23" s="31"/>
      <c r="L23" s="94"/>
    </row>
    <row r="24" spans="1:16">
      <c r="A24" s="2">
        <v>23</v>
      </c>
      <c r="B24" s="14" t="s">
        <v>215</v>
      </c>
      <c r="C24" s="14" t="s">
        <v>216</v>
      </c>
      <c r="D24" s="16" t="s">
        <v>217</v>
      </c>
      <c r="E24" s="5" t="s">
        <v>1171</v>
      </c>
      <c r="F24" s="18">
        <v>2</v>
      </c>
      <c r="G24" s="6" t="s">
        <v>1178</v>
      </c>
      <c r="H24" s="20" t="s">
        <v>183</v>
      </c>
      <c r="I24" s="21"/>
      <c r="J24" s="23" t="s">
        <v>218</v>
      </c>
      <c r="K24" s="32"/>
      <c r="L24" s="94"/>
    </row>
    <row r="25" spans="1:16">
      <c r="A25" s="2">
        <v>24</v>
      </c>
      <c r="B25" s="3" t="s">
        <v>190</v>
      </c>
      <c r="C25" s="3" t="s">
        <v>219</v>
      </c>
      <c r="D25" s="4" t="s">
        <v>1124</v>
      </c>
      <c r="E25" s="5" t="s">
        <v>182</v>
      </c>
      <c r="F25" s="6">
        <v>1</v>
      </c>
      <c r="G25" s="6" t="s">
        <v>1178</v>
      </c>
      <c r="H25" s="20" t="s">
        <v>183</v>
      </c>
      <c r="I25" s="8" t="s">
        <v>220</v>
      </c>
      <c r="J25" s="10" t="s">
        <v>221</v>
      </c>
      <c r="K25" s="31"/>
      <c r="L25" s="94" t="str">
        <f>_xlfn.CONCAT(基本情報!O72)</f>
        <v/>
      </c>
      <c r="M25" s="1" t="str">
        <f t="shared" si="1"/>
        <v/>
      </c>
      <c r="N25" s="1" t="str">
        <f t="shared" si="1"/>
        <v/>
      </c>
      <c r="O25" s="1" t="str">
        <f t="shared" si="1"/>
        <v/>
      </c>
      <c r="P25" s="1" t="str">
        <f t="shared" si="1"/>
        <v/>
      </c>
    </row>
    <row r="26" spans="1:16">
      <c r="A26" s="2">
        <v>25</v>
      </c>
      <c r="B26" s="3" t="s">
        <v>222</v>
      </c>
      <c r="C26" s="4" t="s">
        <v>219</v>
      </c>
      <c r="D26" s="4" t="s">
        <v>1125</v>
      </c>
      <c r="E26" s="5" t="s">
        <v>182</v>
      </c>
      <c r="F26" s="6">
        <v>1</v>
      </c>
      <c r="G26" s="6" t="s">
        <v>1178</v>
      </c>
      <c r="H26" s="20" t="s">
        <v>183</v>
      </c>
      <c r="I26" s="8" t="s">
        <v>220</v>
      </c>
      <c r="J26" s="10" t="s">
        <v>221</v>
      </c>
      <c r="K26" s="31"/>
      <c r="L26" s="94" t="str">
        <f>_xlfn.CONCAT(基本情報!O73)</f>
        <v/>
      </c>
      <c r="M26" s="1" t="str">
        <f t="shared" si="1"/>
        <v/>
      </c>
      <c r="N26" s="1" t="str">
        <f t="shared" si="1"/>
        <v/>
      </c>
      <c r="O26" s="1" t="str">
        <f t="shared" si="1"/>
        <v/>
      </c>
      <c r="P26" s="1" t="str">
        <f t="shared" si="1"/>
        <v/>
      </c>
    </row>
    <row r="27" spans="1:16">
      <c r="A27" s="2">
        <v>26</v>
      </c>
      <c r="B27" s="3" t="s">
        <v>190</v>
      </c>
      <c r="C27" s="4" t="s">
        <v>219</v>
      </c>
      <c r="D27" s="4" t="s">
        <v>1126</v>
      </c>
      <c r="E27" s="5" t="s">
        <v>182</v>
      </c>
      <c r="F27" s="6">
        <v>1</v>
      </c>
      <c r="G27" s="6" t="s">
        <v>1178</v>
      </c>
      <c r="H27" s="20" t="s">
        <v>183</v>
      </c>
      <c r="I27" s="8" t="s">
        <v>220</v>
      </c>
      <c r="J27" s="27" t="s">
        <v>221</v>
      </c>
      <c r="K27" s="31"/>
      <c r="L27" s="95">
        <v>1</v>
      </c>
      <c r="M27" s="1">
        <f t="shared" si="1"/>
        <v>1</v>
      </c>
      <c r="N27" s="1">
        <f t="shared" si="1"/>
        <v>1</v>
      </c>
      <c r="O27" s="1">
        <f t="shared" si="1"/>
        <v>1</v>
      </c>
      <c r="P27" s="1">
        <f t="shared" si="1"/>
        <v>1</v>
      </c>
    </row>
    <row r="28" spans="1:16">
      <c r="A28" s="2">
        <v>27</v>
      </c>
      <c r="B28" s="3" t="s">
        <v>190</v>
      </c>
      <c r="C28" s="4" t="s">
        <v>219</v>
      </c>
      <c r="D28" s="4" t="s">
        <v>1127</v>
      </c>
      <c r="E28" s="5" t="s">
        <v>182</v>
      </c>
      <c r="F28" s="6">
        <v>1</v>
      </c>
      <c r="G28" s="6" t="s">
        <v>1178</v>
      </c>
      <c r="H28" s="20" t="s">
        <v>183</v>
      </c>
      <c r="I28" s="8" t="s">
        <v>220</v>
      </c>
      <c r="J28" s="10" t="s">
        <v>221</v>
      </c>
      <c r="K28" s="31"/>
      <c r="L28" s="94" t="str">
        <f>_xlfn.CONCAT(基本情報!O74)</f>
        <v>1</v>
      </c>
      <c r="M28" s="1" t="str">
        <f t="shared" si="1"/>
        <v>1</v>
      </c>
      <c r="N28" s="1" t="str">
        <f t="shared" si="1"/>
        <v>1</v>
      </c>
      <c r="O28" s="1" t="str">
        <f t="shared" si="1"/>
        <v>1</v>
      </c>
      <c r="P28" s="1" t="str">
        <f t="shared" si="1"/>
        <v>1</v>
      </c>
    </row>
    <row r="29" spans="1:16">
      <c r="A29" s="2">
        <v>28</v>
      </c>
      <c r="B29" s="3" t="s">
        <v>190</v>
      </c>
      <c r="C29" s="4" t="s">
        <v>219</v>
      </c>
      <c r="D29" s="4" t="s">
        <v>1128</v>
      </c>
      <c r="E29" s="5" t="s">
        <v>182</v>
      </c>
      <c r="F29" s="6">
        <v>1</v>
      </c>
      <c r="G29" s="6" t="s">
        <v>1178</v>
      </c>
      <c r="H29" s="20" t="s">
        <v>183</v>
      </c>
      <c r="I29" s="8" t="s">
        <v>220</v>
      </c>
      <c r="J29" s="10" t="s">
        <v>221</v>
      </c>
      <c r="K29" s="31"/>
      <c r="L29" s="94" t="str">
        <f>_xlfn.CONCAT(基本情報!O75)</f>
        <v/>
      </c>
      <c r="M29" s="1" t="str">
        <f t="shared" si="1"/>
        <v/>
      </c>
      <c r="N29" s="1" t="str">
        <f t="shared" si="1"/>
        <v/>
      </c>
      <c r="O29" s="1" t="str">
        <f t="shared" si="1"/>
        <v/>
      </c>
      <c r="P29" s="1" t="str">
        <f t="shared" si="1"/>
        <v/>
      </c>
    </row>
    <row r="30" spans="1:16">
      <c r="A30" s="2">
        <v>29</v>
      </c>
      <c r="B30" s="3" t="s">
        <v>190</v>
      </c>
      <c r="C30" s="4" t="s">
        <v>223</v>
      </c>
      <c r="D30" s="4" t="s">
        <v>1129</v>
      </c>
      <c r="E30" s="5" t="s">
        <v>182</v>
      </c>
      <c r="F30" s="6">
        <v>1</v>
      </c>
      <c r="G30" s="6" t="s">
        <v>1178</v>
      </c>
      <c r="H30" s="20" t="s">
        <v>183</v>
      </c>
      <c r="I30" s="8" t="s">
        <v>220</v>
      </c>
      <c r="J30" s="10" t="s">
        <v>221</v>
      </c>
      <c r="K30" s="31"/>
      <c r="L30" s="94" t="str">
        <f>_xlfn.CONCAT(基本情報!O81)</f>
        <v/>
      </c>
      <c r="M30" s="1" t="str">
        <f t="shared" si="1"/>
        <v/>
      </c>
      <c r="N30" s="1" t="str">
        <f t="shared" si="1"/>
        <v/>
      </c>
      <c r="O30" s="1" t="str">
        <f t="shared" si="1"/>
        <v/>
      </c>
      <c r="P30" s="1" t="str">
        <f t="shared" si="1"/>
        <v/>
      </c>
    </row>
    <row r="31" spans="1:16">
      <c r="A31" s="2">
        <v>30</v>
      </c>
      <c r="B31" s="3" t="s">
        <v>190</v>
      </c>
      <c r="C31" s="4" t="s">
        <v>223</v>
      </c>
      <c r="D31" s="4" t="s">
        <v>224</v>
      </c>
      <c r="E31" s="5" t="s">
        <v>182</v>
      </c>
      <c r="F31" s="6">
        <v>1</v>
      </c>
      <c r="G31" s="6" t="s">
        <v>1178</v>
      </c>
      <c r="H31" s="20" t="s">
        <v>183</v>
      </c>
      <c r="I31" s="8" t="s">
        <v>220</v>
      </c>
      <c r="J31" s="10" t="s">
        <v>221</v>
      </c>
      <c r="K31" s="31"/>
      <c r="L31" s="94" t="str">
        <f>_xlfn.CONCAT(基本情報!O82)</f>
        <v>1</v>
      </c>
      <c r="M31" s="1" t="str">
        <f t="shared" si="1"/>
        <v>1</v>
      </c>
      <c r="N31" s="1" t="str">
        <f t="shared" si="1"/>
        <v>1</v>
      </c>
      <c r="O31" s="1" t="str">
        <f t="shared" si="1"/>
        <v>1</v>
      </c>
      <c r="P31" s="1" t="str">
        <f t="shared" si="1"/>
        <v>1</v>
      </c>
    </row>
    <row r="32" spans="1:16">
      <c r="A32" s="2">
        <v>31</v>
      </c>
      <c r="B32" s="3" t="s">
        <v>190</v>
      </c>
      <c r="C32" s="4" t="s">
        <v>219</v>
      </c>
      <c r="D32" s="4" t="s">
        <v>1130</v>
      </c>
      <c r="E32" s="3" t="s">
        <v>182</v>
      </c>
      <c r="F32" s="7">
        <v>1</v>
      </c>
      <c r="G32" s="6" t="s">
        <v>1178</v>
      </c>
      <c r="H32" s="20" t="s">
        <v>183</v>
      </c>
      <c r="I32" s="8" t="s">
        <v>220</v>
      </c>
      <c r="J32" s="10" t="s">
        <v>221</v>
      </c>
      <c r="K32" s="31"/>
      <c r="L32" s="94" t="str">
        <f>_xlfn.CONCAT(基本情報!O83)</f>
        <v>1</v>
      </c>
      <c r="M32" s="1" t="str">
        <f t="shared" si="1"/>
        <v>1</v>
      </c>
      <c r="N32" s="1" t="str">
        <f t="shared" si="1"/>
        <v>1</v>
      </c>
      <c r="O32" s="1" t="str">
        <f t="shared" si="1"/>
        <v>1</v>
      </c>
      <c r="P32" s="1" t="str">
        <f t="shared" si="1"/>
        <v>1</v>
      </c>
    </row>
    <row r="33" spans="1:16">
      <c r="A33" s="2">
        <v>32</v>
      </c>
      <c r="B33" s="3" t="s">
        <v>190</v>
      </c>
      <c r="C33" s="4" t="s">
        <v>219</v>
      </c>
      <c r="D33" s="4" t="s">
        <v>1131</v>
      </c>
      <c r="E33" s="3" t="s">
        <v>182</v>
      </c>
      <c r="F33" s="7">
        <v>1</v>
      </c>
      <c r="G33" s="6" t="s">
        <v>1178</v>
      </c>
      <c r="H33" s="20" t="s">
        <v>183</v>
      </c>
      <c r="I33" s="8" t="s">
        <v>220</v>
      </c>
      <c r="J33" s="10" t="s">
        <v>221</v>
      </c>
      <c r="K33" s="31"/>
      <c r="L33" s="94" t="str">
        <f>_xlfn.CONCAT(基本情報!O76)</f>
        <v/>
      </c>
      <c r="M33" s="1" t="str">
        <f t="shared" si="1"/>
        <v/>
      </c>
      <c r="N33" s="1" t="str">
        <f t="shared" si="1"/>
        <v/>
      </c>
      <c r="O33" s="1" t="str">
        <f t="shared" si="1"/>
        <v/>
      </c>
      <c r="P33" s="1" t="str">
        <f t="shared" si="1"/>
        <v/>
      </c>
    </row>
    <row r="34" spans="1:16">
      <c r="A34" s="2">
        <v>33</v>
      </c>
      <c r="B34" s="3" t="s">
        <v>190</v>
      </c>
      <c r="C34" s="4" t="s">
        <v>219</v>
      </c>
      <c r="D34" s="4" t="s">
        <v>1132</v>
      </c>
      <c r="E34" s="3" t="s">
        <v>182</v>
      </c>
      <c r="F34" s="7">
        <v>1</v>
      </c>
      <c r="G34" s="6" t="s">
        <v>1178</v>
      </c>
      <c r="H34" s="20" t="s">
        <v>183</v>
      </c>
      <c r="I34" s="8" t="s">
        <v>220</v>
      </c>
      <c r="J34" s="10" t="s">
        <v>221</v>
      </c>
      <c r="K34" s="31"/>
      <c r="L34" s="94" t="str">
        <f>_xlfn.CONCAT(基本情報!O77)</f>
        <v>1</v>
      </c>
      <c r="M34" s="1" t="str">
        <f t="shared" si="1"/>
        <v>1</v>
      </c>
      <c r="N34" s="1" t="str">
        <f t="shared" si="1"/>
        <v>1</v>
      </c>
      <c r="O34" s="1" t="str">
        <f t="shared" si="1"/>
        <v>1</v>
      </c>
      <c r="P34" s="1" t="str">
        <f t="shared" si="1"/>
        <v>1</v>
      </c>
    </row>
    <row r="35" spans="1:16">
      <c r="A35" s="2">
        <v>34</v>
      </c>
      <c r="B35" s="3" t="s">
        <v>190</v>
      </c>
      <c r="C35" s="4" t="s">
        <v>219</v>
      </c>
      <c r="D35" s="4" t="s">
        <v>1133</v>
      </c>
      <c r="E35" s="3" t="s">
        <v>182</v>
      </c>
      <c r="F35" s="7">
        <v>1</v>
      </c>
      <c r="G35" s="6" t="s">
        <v>1178</v>
      </c>
      <c r="H35" s="20" t="s">
        <v>183</v>
      </c>
      <c r="I35" s="8" t="s">
        <v>220</v>
      </c>
      <c r="J35" s="5" t="s">
        <v>221</v>
      </c>
      <c r="K35" s="31"/>
      <c r="L35" s="94" t="str">
        <f>_xlfn.CONCAT(基本情報!O78)</f>
        <v/>
      </c>
      <c r="M35" s="1" t="str">
        <f t="shared" si="1"/>
        <v/>
      </c>
      <c r="N35" s="1" t="str">
        <f t="shared" si="1"/>
        <v/>
      </c>
      <c r="O35" s="1" t="str">
        <f t="shared" si="1"/>
        <v/>
      </c>
      <c r="P35" s="1" t="str">
        <f t="shared" si="1"/>
        <v/>
      </c>
    </row>
    <row r="36" spans="1:16">
      <c r="A36" s="2">
        <v>35</v>
      </c>
      <c r="B36" s="3" t="s">
        <v>190</v>
      </c>
      <c r="C36" s="4" t="s">
        <v>219</v>
      </c>
      <c r="D36" s="4" t="s">
        <v>1134</v>
      </c>
      <c r="E36" s="3" t="s">
        <v>182</v>
      </c>
      <c r="F36" s="7">
        <v>1</v>
      </c>
      <c r="G36" s="6" t="s">
        <v>1178</v>
      </c>
      <c r="H36" s="20" t="s">
        <v>183</v>
      </c>
      <c r="I36" s="8" t="s">
        <v>1212</v>
      </c>
      <c r="J36" s="5" t="s">
        <v>221</v>
      </c>
      <c r="K36" s="31"/>
      <c r="L36" s="94" t="str">
        <f>_xlfn.CONCAT(基本情報!O79)</f>
        <v/>
      </c>
      <c r="M36" s="1" t="str">
        <f t="shared" si="1"/>
        <v/>
      </c>
      <c r="N36" s="1" t="str">
        <f t="shared" si="1"/>
        <v/>
      </c>
      <c r="O36" s="1" t="str">
        <f t="shared" si="1"/>
        <v/>
      </c>
      <c r="P36" s="1" t="str">
        <f t="shared" si="1"/>
        <v/>
      </c>
    </row>
    <row r="37" spans="1:16">
      <c r="A37" s="2">
        <v>36</v>
      </c>
      <c r="B37" s="3" t="s">
        <v>190</v>
      </c>
      <c r="C37" s="4" t="s">
        <v>219</v>
      </c>
      <c r="D37" s="4" t="s">
        <v>1135</v>
      </c>
      <c r="E37" s="3" t="s">
        <v>182</v>
      </c>
      <c r="F37" s="7">
        <v>1</v>
      </c>
      <c r="G37" s="6" t="s">
        <v>1178</v>
      </c>
      <c r="H37" s="20" t="s">
        <v>183</v>
      </c>
      <c r="I37" s="8" t="s">
        <v>1212</v>
      </c>
      <c r="J37" s="5" t="s">
        <v>221</v>
      </c>
      <c r="K37" s="31"/>
      <c r="L37" s="94" t="str">
        <f>_xlfn.CONCAT(基本情報!O84)</f>
        <v>1</v>
      </c>
      <c r="M37" s="1" t="str">
        <f t="shared" si="1"/>
        <v>1</v>
      </c>
      <c r="N37" s="1" t="str">
        <f t="shared" si="1"/>
        <v>1</v>
      </c>
      <c r="O37" s="1" t="str">
        <f t="shared" si="1"/>
        <v>1</v>
      </c>
      <c r="P37" s="1" t="str">
        <f t="shared" si="1"/>
        <v>1</v>
      </c>
    </row>
    <row r="38" spans="1:16">
      <c r="A38" s="2">
        <v>37</v>
      </c>
      <c r="B38" s="3" t="s">
        <v>190</v>
      </c>
      <c r="C38" s="4" t="s">
        <v>223</v>
      </c>
      <c r="D38" s="4" t="s">
        <v>1136</v>
      </c>
      <c r="E38" s="3" t="s">
        <v>182</v>
      </c>
      <c r="F38" s="7">
        <v>1</v>
      </c>
      <c r="G38" s="6" t="s">
        <v>1178</v>
      </c>
      <c r="H38" s="20" t="s">
        <v>183</v>
      </c>
      <c r="I38" s="8" t="s">
        <v>1212</v>
      </c>
      <c r="J38" s="5" t="s">
        <v>221</v>
      </c>
      <c r="K38" s="31"/>
      <c r="L38" s="94" t="str">
        <f>_xlfn.CONCAT(基本情報!O80)</f>
        <v>1</v>
      </c>
      <c r="M38" s="1" t="str">
        <f t="shared" si="1"/>
        <v>1</v>
      </c>
      <c r="N38" s="1" t="str">
        <f t="shared" si="1"/>
        <v>1</v>
      </c>
      <c r="O38" s="1" t="str">
        <f t="shared" si="1"/>
        <v>1</v>
      </c>
      <c r="P38" s="1" t="str">
        <f t="shared" si="1"/>
        <v>1</v>
      </c>
    </row>
    <row r="39" spans="1:16">
      <c r="A39" s="2">
        <v>38</v>
      </c>
      <c r="B39" s="3" t="s">
        <v>190</v>
      </c>
      <c r="C39" s="4" t="s">
        <v>219</v>
      </c>
      <c r="D39" s="4" t="s">
        <v>225</v>
      </c>
      <c r="E39" s="3" t="s">
        <v>182</v>
      </c>
      <c r="F39" s="7">
        <v>1</v>
      </c>
      <c r="G39" s="7" t="s">
        <v>1180</v>
      </c>
      <c r="H39" s="8" t="s">
        <v>1183</v>
      </c>
      <c r="I39" s="8" t="s">
        <v>220</v>
      </c>
      <c r="J39" s="27" t="s">
        <v>1241</v>
      </c>
      <c r="K39" s="31"/>
    </row>
    <row r="40" spans="1:16">
      <c r="A40" s="2">
        <v>39</v>
      </c>
      <c r="B40" s="3" t="s">
        <v>190</v>
      </c>
      <c r="C40" s="4" t="s">
        <v>219</v>
      </c>
      <c r="D40" s="4" t="s">
        <v>226</v>
      </c>
      <c r="E40" s="3" t="s">
        <v>182</v>
      </c>
      <c r="F40" s="7">
        <v>1</v>
      </c>
      <c r="G40" s="7" t="s">
        <v>1180</v>
      </c>
      <c r="H40" s="8" t="s">
        <v>1183</v>
      </c>
      <c r="I40" s="8" t="s">
        <v>220</v>
      </c>
      <c r="J40" s="27" t="s">
        <v>1241</v>
      </c>
      <c r="K40" s="31"/>
    </row>
    <row r="41" spans="1:16">
      <c r="A41" s="2">
        <v>40</v>
      </c>
      <c r="B41" s="3" t="s">
        <v>190</v>
      </c>
      <c r="C41" s="4" t="s">
        <v>219</v>
      </c>
      <c r="D41" s="4" t="s">
        <v>227</v>
      </c>
      <c r="E41" s="3" t="s">
        <v>182</v>
      </c>
      <c r="F41" s="7">
        <v>1</v>
      </c>
      <c r="G41" s="7" t="s">
        <v>1180</v>
      </c>
      <c r="H41" s="8" t="s">
        <v>1183</v>
      </c>
      <c r="I41" s="8" t="s">
        <v>220</v>
      </c>
      <c r="J41" s="27" t="s">
        <v>1241</v>
      </c>
      <c r="K41" s="31"/>
    </row>
    <row r="42" spans="1:16">
      <c r="A42" s="2">
        <v>41</v>
      </c>
      <c r="B42" s="3" t="s">
        <v>190</v>
      </c>
      <c r="C42" s="4" t="s">
        <v>219</v>
      </c>
      <c r="D42" s="4" t="s">
        <v>228</v>
      </c>
      <c r="E42" s="3" t="s">
        <v>182</v>
      </c>
      <c r="F42" s="7">
        <v>1</v>
      </c>
      <c r="G42" s="7" t="s">
        <v>1180</v>
      </c>
      <c r="H42" s="8" t="s">
        <v>1183</v>
      </c>
      <c r="I42" s="8" t="s">
        <v>220</v>
      </c>
      <c r="J42" s="27" t="s">
        <v>1241</v>
      </c>
      <c r="K42" s="31"/>
    </row>
    <row r="43" spans="1:16">
      <c r="A43" s="2">
        <v>42</v>
      </c>
      <c r="B43" s="3" t="s">
        <v>190</v>
      </c>
      <c r="C43" s="4" t="s">
        <v>219</v>
      </c>
      <c r="D43" s="4" t="s">
        <v>229</v>
      </c>
      <c r="E43" s="3" t="s">
        <v>182</v>
      </c>
      <c r="F43" s="7">
        <v>1</v>
      </c>
      <c r="G43" s="7" t="s">
        <v>1180</v>
      </c>
      <c r="H43" s="8" t="s">
        <v>1183</v>
      </c>
      <c r="I43" s="8" t="s">
        <v>220</v>
      </c>
      <c r="J43" s="27" t="s">
        <v>1241</v>
      </c>
      <c r="K43" s="31"/>
    </row>
    <row r="44" spans="1:16">
      <c r="A44" s="2">
        <v>43</v>
      </c>
      <c r="B44" s="3" t="s">
        <v>190</v>
      </c>
      <c r="C44" s="4" t="s">
        <v>219</v>
      </c>
      <c r="D44" s="4" t="s">
        <v>230</v>
      </c>
      <c r="E44" s="3" t="s">
        <v>182</v>
      </c>
      <c r="F44" s="7">
        <v>1</v>
      </c>
      <c r="G44" s="7" t="s">
        <v>1180</v>
      </c>
      <c r="H44" s="8" t="s">
        <v>1183</v>
      </c>
      <c r="I44" s="8" t="s">
        <v>220</v>
      </c>
      <c r="J44" s="27" t="s">
        <v>1241</v>
      </c>
      <c r="K44" s="31"/>
    </row>
    <row r="45" spans="1:16">
      <c r="A45" s="2">
        <v>44</v>
      </c>
      <c r="B45" s="3" t="s">
        <v>190</v>
      </c>
      <c r="C45" s="4" t="s">
        <v>231</v>
      </c>
      <c r="D45" s="4" t="s">
        <v>1137</v>
      </c>
      <c r="E45" s="3" t="s">
        <v>1173</v>
      </c>
      <c r="F45" s="7">
        <v>255</v>
      </c>
      <c r="G45" s="7" t="s">
        <v>1180</v>
      </c>
      <c r="H45" s="8" t="s">
        <v>1184</v>
      </c>
      <c r="I45" s="9"/>
      <c r="J45" s="10"/>
      <c r="K45" s="31"/>
      <c r="L45" s="39" t="str">
        <f>IF(OR(_xlfn.CONCAT(基本情報!O72)="0",_xlfn.CONCAT(基本情報!O72="2")),"KDDI","")</f>
        <v/>
      </c>
      <c r="M45" s="1" t="str">
        <f t="shared" si="1"/>
        <v/>
      </c>
      <c r="N45" s="1" t="str">
        <f t="shared" si="1"/>
        <v/>
      </c>
      <c r="O45" s="1" t="str">
        <f t="shared" si="1"/>
        <v/>
      </c>
      <c r="P45" s="1" t="str">
        <f t="shared" si="1"/>
        <v/>
      </c>
    </row>
    <row r="46" spans="1:16">
      <c r="A46" s="2">
        <v>45</v>
      </c>
      <c r="B46" s="3" t="s">
        <v>190</v>
      </c>
      <c r="C46" s="4" t="s">
        <v>231</v>
      </c>
      <c r="D46" s="4" t="s">
        <v>1138</v>
      </c>
      <c r="E46" s="3" t="s">
        <v>232</v>
      </c>
      <c r="F46" s="7">
        <v>255</v>
      </c>
      <c r="G46" s="7" t="s">
        <v>1180</v>
      </c>
      <c r="H46" s="20" t="s">
        <v>1185</v>
      </c>
      <c r="I46" s="9"/>
      <c r="J46" s="10"/>
      <c r="K46" s="31"/>
      <c r="L46" s="39" t="str">
        <f>IF(OR(_xlfn.CONCAT(基本情報!O73)="0",_xlfn.CONCAT(基本情報!O73="2")),"DGフィナンシャルテクノロジー","")</f>
        <v/>
      </c>
      <c r="M46" s="1" t="str">
        <f t="shared" si="1"/>
        <v/>
      </c>
      <c r="N46" s="1" t="str">
        <f t="shared" si="1"/>
        <v/>
      </c>
      <c r="O46" s="1" t="str">
        <f t="shared" si="1"/>
        <v/>
      </c>
      <c r="P46" s="1" t="str">
        <f t="shared" si="1"/>
        <v/>
      </c>
    </row>
    <row r="47" spans="1:16">
      <c r="A47" s="2">
        <v>46</v>
      </c>
      <c r="B47" s="3" t="s">
        <v>190</v>
      </c>
      <c r="C47" s="4" t="s">
        <v>231</v>
      </c>
      <c r="D47" s="4" t="s">
        <v>233</v>
      </c>
      <c r="E47" s="3" t="s">
        <v>1173</v>
      </c>
      <c r="F47" s="7">
        <v>255</v>
      </c>
      <c r="G47" s="7" t="s">
        <v>1180</v>
      </c>
      <c r="H47" s="20" t="s">
        <v>1186</v>
      </c>
      <c r="I47" s="9"/>
      <c r="J47" s="10"/>
      <c r="K47" s="31"/>
    </row>
    <row r="48" spans="1:16">
      <c r="A48" s="2">
        <v>47</v>
      </c>
      <c r="B48" s="3" t="s">
        <v>190</v>
      </c>
      <c r="C48" s="4" t="s">
        <v>231</v>
      </c>
      <c r="D48" s="4" t="s">
        <v>234</v>
      </c>
      <c r="E48" s="3" t="s">
        <v>232</v>
      </c>
      <c r="F48" s="7">
        <v>255</v>
      </c>
      <c r="G48" s="7" t="s">
        <v>1180</v>
      </c>
      <c r="H48" s="20" t="s">
        <v>1187</v>
      </c>
      <c r="I48" s="9"/>
      <c r="J48" s="10"/>
      <c r="K48" s="31"/>
      <c r="L48" s="39" t="str">
        <f>IF(OR(_xlfn.CONCAT(基本情報!O74)="0",_xlfn.CONCAT(基本情報!O74="2")),"メルペイ","")</f>
        <v/>
      </c>
      <c r="M48" s="1" t="str">
        <f t="shared" si="1"/>
        <v/>
      </c>
      <c r="N48" s="1" t="str">
        <f t="shared" si="1"/>
        <v/>
      </c>
      <c r="O48" s="1" t="str">
        <f t="shared" si="1"/>
        <v/>
      </c>
      <c r="P48" s="1" t="str">
        <f t="shared" si="1"/>
        <v/>
      </c>
    </row>
    <row r="49" spans="1:16">
      <c r="A49" s="2">
        <v>48</v>
      </c>
      <c r="B49" s="3" t="s">
        <v>190</v>
      </c>
      <c r="C49" s="4" t="s">
        <v>231</v>
      </c>
      <c r="D49" s="4" t="s">
        <v>1139</v>
      </c>
      <c r="E49" s="3" t="s">
        <v>232</v>
      </c>
      <c r="F49" s="7">
        <v>255</v>
      </c>
      <c r="G49" s="7" t="s">
        <v>1180</v>
      </c>
      <c r="H49" s="20" t="s">
        <v>1188</v>
      </c>
      <c r="I49" s="9"/>
      <c r="J49" s="10"/>
      <c r="K49" s="31"/>
      <c r="L49" s="39" t="str">
        <f>IF(OR(_xlfn.CONCAT(基本情報!O75)="0",_xlfn.CONCAT(基本情報!O75="2")),"ファミマデジタルワン","")</f>
        <v/>
      </c>
      <c r="M49" s="1" t="str">
        <f t="shared" si="1"/>
        <v/>
      </c>
      <c r="N49" s="1" t="str">
        <f t="shared" si="1"/>
        <v/>
      </c>
      <c r="O49" s="1" t="str">
        <f t="shared" si="1"/>
        <v/>
      </c>
      <c r="P49" s="1" t="str">
        <f t="shared" si="1"/>
        <v/>
      </c>
    </row>
    <row r="50" spans="1:16">
      <c r="A50" s="2">
        <v>49</v>
      </c>
      <c r="B50" s="3" t="s">
        <v>190</v>
      </c>
      <c r="C50" s="4" t="s">
        <v>231</v>
      </c>
      <c r="D50" s="4" t="s">
        <v>235</v>
      </c>
      <c r="E50" s="3" t="s">
        <v>232</v>
      </c>
      <c r="F50" s="7">
        <v>255</v>
      </c>
      <c r="G50" s="7" t="s">
        <v>1180</v>
      </c>
      <c r="H50" s="20" t="s">
        <v>1189</v>
      </c>
      <c r="I50" s="9"/>
      <c r="J50" s="10"/>
      <c r="K50" s="31"/>
      <c r="L50" s="39" t="str">
        <f>IF(OR(_xlfn.CONCAT(基本情報!O81)="0",_xlfn.CONCAT(基本情報!O81="2")),基本情報!G88,"")</f>
        <v/>
      </c>
      <c r="M50" s="1" t="str">
        <f t="shared" si="1"/>
        <v/>
      </c>
      <c r="N50" s="1" t="str">
        <f t="shared" si="1"/>
        <v/>
      </c>
      <c r="O50" s="1" t="str">
        <f t="shared" si="1"/>
        <v/>
      </c>
      <c r="P50" s="1" t="str">
        <f t="shared" si="1"/>
        <v/>
      </c>
    </row>
    <row r="51" spans="1:16">
      <c r="A51" s="2">
        <v>50</v>
      </c>
      <c r="B51" s="3" t="s">
        <v>190</v>
      </c>
      <c r="C51" s="4" t="s">
        <v>231</v>
      </c>
      <c r="D51" s="4" t="s">
        <v>236</v>
      </c>
      <c r="E51" s="3" t="s">
        <v>232</v>
      </c>
      <c r="F51" s="7">
        <v>255</v>
      </c>
      <c r="G51" s="7" t="s">
        <v>1180</v>
      </c>
      <c r="H51" s="20" t="s">
        <v>1190</v>
      </c>
      <c r="I51" s="9"/>
      <c r="J51" s="10"/>
      <c r="K51" s="31"/>
      <c r="L51" s="39" t="str">
        <f>IF(OR(_xlfn.CONCAT(基本情報!O82)="0",_xlfn.CONCAT(基本情報!O82="2")),基本情報!G92,"")</f>
        <v/>
      </c>
      <c r="M51" s="1" t="str">
        <f t="shared" si="1"/>
        <v/>
      </c>
      <c r="N51" s="1" t="str">
        <f t="shared" si="1"/>
        <v/>
      </c>
      <c r="O51" s="1" t="str">
        <f t="shared" si="1"/>
        <v/>
      </c>
      <c r="P51" s="1" t="str">
        <f t="shared" si="1"/>
        <v/>
      </c>
    </row>
    <row r="52" spans="1:16">
      <c r="A52" s="2">
        <v>51</v>
      </c>
      <c r="B52" s="3" t="s">
        <v>190</v>
      </c>
      <c r="C52" s="4" t="s">
        <v>231</v>
      </c>
      <c r="D52" s="4" t="s">
        <v>1140</v>
      </c>
      <c r="E52" s="3" t="s">
        <v>232</v>
      </c>
      <c r="F52" s="7">
        <v>255</v>
      </c>
      <c r="G52" s="7" t="s">
        <v>1180</v>
      </c>
      <c r="H52" s="20" t="s">
        <v>1191</v>
      </c>
      <c r="I52" s="9"/>
      <c r="J52" s="10"/>
      <c r="K52" s="31"/>
      <c r="L52" s="39" t="str">
        <f>IF(OR(_xlfn.CONCAT(基本情報!O83)="0",_xlfn.CONCAT(基本情報!O83="2")),"UCカード","")</f>
        <v/>
      </c>
      <c r="M52" s="1" t="str">
        <f t="shared" si="1"/>
        <v/>
      </c>
      <c r="N52" s="1" t="str">
        <f t="shared" si="1"/>
        <v/>
      </c>
      <c r="O52" s="1" t="str">
        <f t="shared" si="1"/>
        <v/>
      </c>
      <c r="P52" s="1" t="str">
        <f t="shared" si="1"/>
        <v/>
      </c>
    </row>
    <row r="53" spans="1:16">
      <c r="A53" s="2">
        <v>52</v>
      </c>
      <c r="B53" s="3" t="s">
        <v>190</v>
      </c>
      <c r="C53" s="4" t="s">
        <v>231</v>
      </c>
      <c r="D53" s="3" t="s">
        <v>1141</v>
      </c>
      <c r="E53" s="3" t="s">
        <v>232</v>
      </c>
      <c r="F53" s="7">
        <v>255</v>
      </c>
      <c r="G53" s="7" t="s">
        <v>1180</v>
      </c>
      <c r="H53" s="20" t="s">
        <v>1192</v>
      </c>
      <c r="I53" s="9"/>
      <c r="J53" s="10"/>
      <c r="K53" s="31"/>
      <c r="L53" s="39" t="str">
        <f>IF(OR(_xlfn.CONCAT(基本情報!O76)="0",_xlfn.CONCAT(基本情報!O76="2")),"楽天ペイメント","")</f>
        <v/>
      </c>
      <c r="M53" s="1" t="str">
        <f t="shared" si="1"/>
        <v/>
      </c>
      <c r="N53" s="1" t="str">
        <f t="shared" si="1"/>
        <v/>
      </c>
      <c r="O53" s="1" t="str">
        <f t="shared" si="1"/>
        <v/>
      </c>
      <c r="P53" s="1" t="str">
        <f t="shared" si="1"/>
        <v/>
      </c>
    </row>
    <row r="54" spans="1:16">
      <c r="A54" s="2">
        <v>53</v>
      </c>
      <c r="B54" s="3" t="s">
        <v>190</v>
      </c>
      <c r="C54" s="4" t="s">
        <v>231</v>
      </c>
      <c r="D54" s="3" t="s">
        <v>1142</v>
      </c>
      <c r="E54" s="3" t="s">
        <v>232</v>
      </c>
      <c r="F54" s="7">
        <v>255</v>
      </c>
      <c r="G54" s="7" t="s">
        <v>1180</v>
      </c>
      <c r="H54" s="20" t="s">
        <v>1193</v>
      </c>
      <c r="I54" s="9"/>
      <c r="J54" s="10"/>
      <c r="K54" s="31"/>
      <c r="L54" s="39" t="str">
        <f>IF(OR(_xlfn.CONCAT(基本情報!O77)="0",_xlfn.CONCAT(基本情報!O77="2")),"ネットプロテクションズ","")</f>
        <v/>
      </c>
      <c r="M54" s="1" t="str">
        <f t="shared" si="1"/>
        <v/>
      </c>
      <c r="N54" s="1" t="str">
        <f t="shared" si="1"/>
        <v/>
      </c>
      <c r="O54" s="1" t="str">
        <f t="shared" si="1"/>
        <v/>
      </c>
      <c r="P54" s="1" t="str">
        <f t="shared" si="1"/>
        <v/>
      </c>
    </row>
    <row r="55" spans="1:16">
      <c r="A55" s="2">
        <v>54</v>
      </c>
      <c r="B55" s="3" t="s">
        <v>190</v>
      </c>
      <c r="C55" s="4" t="s">
        <v>231</v>
      </c>
      <c r="D55" s="4" t="s">
        <v>1143</v>
      </c>
      <c r="E55" s="3" t="s">
        <v>232</v>
      </c>
      <c r="F55" s="7">
        <v>255</v>
      </c>
      <c r="G55" s="7" t="s">
        <v>1180</v>
      </c>
      <c r="H55" s="20" t="s">
        <v>1194</v>
      </c>
      <c r="I55" s="9"/>
      <c r="J55" s="24"/>
      <c r="K55" s="33"/>
      <c r="L55" s="39" t="str">
        <f>IF(OR(_xlfn.CONCAT(基本情報!O78)="0",_xlfn.CONCAT(基本情報!O78="2")),"コモニー","")</f>
        <v/>
      </c>
      <c r="M55" s="1" t="str">
        <f t="shared" si="1"/>
        <v/>
      </c>
      <c r="N55" s="1" t="str">
        <f t="shared" si="1"/>
        <v/>
      </c>
      <c r="O55" s="1" t="str">
        <f t="shared" si="1"/>
        <v/>
      </c>
      <c r="P55" s="1" t="str">
        <f t="shared" si="1"/>
        <v/>
      </c>
    </row>
    <row r="56" spans="1:16">
      <c r="A56" s="2">
        <v>55</v>
      </c>
      <c r="B56" s="3" t="s">
        <v>190</v>
      </c>
      <c r="C56" s="4" t="s">
        <v>231</v>
      </c>
      <c r="D56" s="4" t="s">
        <v>1144</v>
      </c>
      <c r="E56" s="3" t="s">
        <v>232</v>
      </c>
      <c r="F56" s="7">
        <v>255</v>
      </c>
      <c r="G56" s="7" t="s">
        <v>1180</v>
      </c>
      <c r="H56" s="20" t="s">
        <v>1195</v>
      </c>
      <c r="I56" s="9"/>
      <c r="J56" s="24"/>
      <c r="K56" s="33"/>
      <c r="L56" s="39" t="str">
        <f>IF(OR(_xlfn.CONCAT(基本情報!O79)="0",_xlfn.CONCAT(基本情報!O79="2")),"マネータップ","")</f>
        <v/>
      </c>
      <c r="M56" s="1" t="str">
        <f t="shared" si="1"/>
        <v/>
      </c>
      <c r="N56" s="1" t="str">
        <f t="shared" si="1"/>
        <v/>
      </c>
      <c r="O56" s="1" t="str">
        <f t="shared" si="1"/>
        <v/>
      </c>
      <c r="P56" s="1" t="str">
        <f t="shared" si="1"/>
        <v/>
      </c>
    </row>
    <row r="57" spans="1:16">
      <c r="A57" s="2">
        <v>56</v>
      </c>
      <c r="B57" s="3" t="s">
        <v>190</v>
      </c>
      <c r="C57" s="4" t="s">
        <v>231</v>
      </c>
      <c r="D57" s="4" t="s">
        <v>1145</v>
      </c>
      <c r="E57" s="3" t="s">
        <v>232</v>
      </c>
      <c r="F57" s="7">
        <v>255</v>
      </c>
      <c r="G57" s="7" t="s">
        <v>1180</v>
      </c>
      <c r="H57" s="20" t="s">
        <v>1196</v>
      </c>
      <c r="I57" s="9"/>
      <c r="J57" s="24"/>
      <c r="K57" s="33"/>
      <c r="L57" s="39" t="str">
        <f>IF(OR(_xlfn.CONCAT(基本情報!O84)="0",_xlfn.CONCAT(基本情報!O84="2")),"ネットスターズ","")</f>
        <v/>
      </c>
      <c r="M57" s="1" t="str">
        <f t="shared" si="1"/>
        <v/>
      </c>
      <c r="N57" s="1" t="str">
        <f t="shared" si="1"/>
        <v/>
      </c>
      <c r="O57" s="1" t="str">
        <f t="shared" si="1"/>
        <v/>
      </c>
      <c r="P57" s="1" t="str">
        <f t="shared" si="1"/>
        <v/>
      </c>
    </row>
    <row r="58" spans="1:16">
      <c r="A58" s="2">
        <v>57</v>
      </c>
      <c r="B58" s="3" t="s">
        <v>190</v>
      </c>
      <c r="C58" s="4" t="s">
        <v>231</v>
      </c>
      <c r="D58" s="4" t="s">
        <v>1146</v>
      </c>
      <c r="E58" s="3" t="s">
        <v>232</v>
      </c>
      <c r="F58" s="7">
        <v>255</v>
      </c>
      <c r="G58" s="7" t="s">
        <v>1180</v>
      </c>
      <c r="H58" s="20" t="s">
        <v>1197</v>
      </c>
      <c r="I58" s="9"/>
      <c r="J58" s="24"/>
      <c r="K58" s="33"/>
      <c r="L58" s="39" t="str">
        <f>IF(OR(_xlfn.CONCAT(基本情報!O80)="0",_xlfn.CONCAT(基本情報!O80="2")),"PayPay","")</f>
        <v/>
      </c>
      <c r="M58" s="1" t="str">
        <f t="shared" si="1"/>
        <v/>
      </c>
      <c r="N58" s="1" t="str">
        <f t="shared" si="1"/>
        <v/>
      </c>
      <c r="O58" s="1" t="str">
        <f t="shared" si="1"/>
        <v/>
      </c>
      <c r="P58" s="1" t="str">
        <f t="shared" si="1"/>
        <v/>
      </c>
    </row>
    <row r="59" spans="1:16">
      <c r="A59" s="2">
        <v>58</v>
      </c>
      <c r="B59" s="3" t="s">
        <v>190</v>
      </c>
      <c r="C59" s="4" t="s">
        <v>231</v>
      </c>
      <c r="D59" s="4" t="s">
        <v>237</v>
      </c>
      <c r="E59" s="3" t="s">
        <v>232</v>
      </c>
      <c r="F59" s="7">
        <v>255</v>
      </c>
      <c r="G59" s="7" t="s">
        <v>1180</v>
      </c>
      <c r="H59" s="8" t="s">
        <v>1183</v>
      </c>
      <c r="I59" s="9"/>
      <c r="J59" s="27" t="s">
        <v>1217</v>
      </c>
      <c r="K59" s="31"/>
    </row>
    <row r="60" spans="1:16">
      <c r="A60" s="2">
        <v>59</v>
      </c>
      <c r="B60" s="3" t="s">
        <v>190</v>
      </c>
      <c r="C60" s="4" t="s">
        <v>231</v>
      </c>
      <c r="D60" s="4" t="s">
        <v>238</v>
      </c>
      <c r="E60" s="3" t="s">
        <v>232</v>
      </c>
      <c r="F60" s="7">
        <v>255</v>
      </c>
      <c r="G60" s="7" t="s">
        <v>1180</v>
      </c>
      <c r="H60" s="8" t="s">
        <v>1183</v>
      </c>
      <c r="I60" s="9"/>
      <c r="J60" s="27" t="s">
        <v>1217</v>
      </c>
      <c r="K60" s="31"/>
    </row>
    <row r="61" spans="1:16">
      <c r="A61" s="2">
        <v>60</v>
      </c>
      <c r="B61" s="3" t="s">
        <v>190</v>
      </c>
      <c r="C61" s="4" t="s">
        <v>231</v>
      </c>
      <c r="D61" s="4" t="s">
        <v>239</v>
      </c>
      <c r="E61" s="3" t="s">
        <v>232</v>
      </c>
      <c r="F61" s="7">
        <v>255</v>
      </c>
      <c r="G61" s="7" t="s">
        <v>1180</v>
      </c>
      <c r="H61" s="8" t="s">
        <v>1183</v>
      </c>
      <c r="I61" s="9"/>
      <c r="J61" s="27" t="s">
        <v>1217</v>
      </c>
      <c r="K61" s="31"/>
    </row>
    <row r="62" spans="1:16">
      <c r="A62" s="2">
        <v>61</v>
      </c>
      <c r="B62" s="3" t="s">
        <v>190</v>
      </c>
      <c r="C62" s="4" t="s">
        <v>231</v>
      </c>
      <c r="D62" s="4" t="s">
        <v>240</v>
      </c>
      <c r="E62" s="3" t="s">
        <v>232</v>
      </c>
      <c r="F62" s="7">
        <v>255</v>
      </c>
      <c r="G62" s="7" t="s">
        <v>1180</v>
      </c>
      <c r="H62" s="8" t="s">
        <v>1183</v>
      </c>
      <c r="I62" s="9"/>
      <c r="J62" s="27" t="s">
        <v>1217</v>
      </c>
      <c r="K62" s="31"/>
    </row>
    <row r="63" spans="1:16">
      <c r="A63" s="2">
        <v>62</v>
      </c>
      <c r="B63" s="3" t="s">
        <v>190</v>
      </c>
      <c r="C63" s="4" t="s">
        <v>231</v>
      </c>
      <c r="D63" s="4" t="s">
        <v>241</v>
      </c>
      <c r="E63" s="3" t="s">
        <v>232</v>
      </c>
      <c r="F63" s="7">
        <v>255</v>
      </c>
      <c r="G63" s="7" t="s">
        <v>1180</v>
      </c>
      <c r="H63" s="8" t="s">
        <v>1183</v>
      </c>
      <c r="I63" s="9"/>
      <c r="J63" s="27" t="s">
        <v>1217</v>
      </c>
      <c r="K63" s="31"/>
    </row>
    <row r="64" spans="1:16">
      <c r="A64" s="2">
        <v>63</v>
      </c>
      <c r="B64" s="3" t="s">
        <v>190</v>
      </c>
      <c r="C64" s="4" t="s">
        <v>231</v>
      </c>
      <c r="D64" s="4" t="s">
        <v>242</v>
      </c>
      <c r="E64" s="3" t="s">
        <v>232</v>
      </c>
      <c r="F64" s="7">
        <v>255</v>
      </c>
      <c r="G64" s="7" t="s">
        <v>1180</v>
      </c>
      <c r="H64" s="8" t="s">
        <v>1183</v>
      </c>
      <c r="I64" s="9"/>
      <c r="J64" s="27" t="s">
        <v>1217</v>
      </c>
      <c r="K64" s="31"/>
    </row>
    <row r="65" spans="1:16">
      <c r="A65" s="2">
        <v>64</v>
      </c>
      <c r="B65" s="3" t="s">
        <v>190</v>
      </c>
      <c r="C65" s="3" t="s">
        <v>231</v>
      </c>
      <c r="D65" s="4" t="s">
        <v>1147</v>
      </c>
      <c r="E65" s="3" t="s">
        <v>1173</v>
      </c>
      <c r="F65" s="7">
        <v>1</v>
      </c>
      <c r="G65" s="7" t="s">
        <v>1179</v>
      </c>
      <c r="H65" s="20" t="s">
        <v>1196</v>
      </c>
      <c r="I65" s="9" t="s">
        <v>1213</v>
      </c>
      <c r="J65" s="27" t="s">
        <v>1218</v>
      </c>
      <c r="K65" s="31"/>
      <c r="L65" s="1">
        <v>0</v>
      </c>
      <c r="M65" s="1">
        <f t="shared" si="1"/>
        <v>0</v>
      </c>
      <c r="N65" s="1">
        <f t="shared" si="1"/>
        <v>0</v>
      </c>
      <c r="O65" s="1">
        <f t="shared" si="1"/>
        <v>0</v>
      </c>
      <c r="P65" s="1">
        <f t="shared" si="1"/>
        <v>0</v>
      </c>
    </row>
    <row r="66" spans="1:16">
      <c r="A66" s="2">
        <v>65</v>
      </c>
      <c r="B66" s="3" t="s">
        <v>190</v>
      </c>
      <c r="C66" s="4" t="s">
        <v>1116</v>
      </c>
      <c r="D66" s="4" t="s">
        <v>1148</v>
      </c>
      <c r="E66" s="3" t="s">
        <v>182</v>
      </c>
      <c r="F66" s="7">
        <v>3</v>
      </c>
      <c r="G66" s="7" t="s">
        <v>1180</v>
      </c>
      <c r="H66" s="8" t="s">
        <v>1198</v>
      </c>
      <c r="I66" s="9"/>
      <c r="J66" s="10"/>
      <c r="K66" s="35" t="str">
        <f>_xlfn.CONCAT(基本情報!O81)</f>
        <v/>
      </c>
      <c r="L66" s="39" t="str">
        <f>IF(基本情報!G88="福岡銀行",_xlfn.CONCAT(基本情報!L117,基本情報!M117,基本情報!N117),"")</f>
        <v/>
      </c>
      <c r="M66" s="1" t="str">
        <f t="shared" si="1"/>
        <v/>
      </c>
      <c r="N66" s="1" t="str">
        <f t="shared" si="1"/>
        <v/>
      </c>
      <c r="O66" s="1" t="str">
        <f t="shared" si="1"/>
        <v/>
      </c>
      <c r="P66" s="1" t="str">
        <f t="shared" si="1"/>
        <v/>
      </c>
    </row>
    <row r="67" spans="1:16">
      <c r="A67" s="2">
        <v>66</v>
      </c>
      <c r="B67" s="3" t="s">
        <v>190</v>
      </c>
      <c r="C67" s="4" t="s">
        <v>243</v>
      </c>
      <c r="D67" s="4" t="s">
        <v>244</v>
      </c>
      <c r="E67" s="3" t="s">
        <v>232</v>
      </c>
      <c r="F67" s="7">
        <v>255</v>
      </c>
      <c r="G67" s="7" t="s">
        <v>1180</v>
      </c>
      <c r="H67" s="8" t="s">
        <v>1198</v>
      </c>
      <c r="I67" s="9"/>
      <c r="J67" s="10"/>
      <c r="K67" s="31" t="s">
        <v>1310</v>
      </c>
      <c r="L67" s="39" t="str">
        <f>IF(基本情報!G88="福岡銀行",基本情報!Y117,"")</f>
        <v/>
      </c>
      <c r="M67" s="1" t="str">
        <f t="shared" ref="M67:P130" si="2">L67</f>
        <v/>
      </c>
      <c r="N67" s="1" t="str">
        <f t="shared" si="2"/>
        <v/>
      </c>
      <c r="O67" s="1" t="str">
        <f t="shared" si="2"/>
        <v/>
      </c>
      <c r="P67" s="1" t="str">
        <f t="shared" si="2"/>
        <v/>
      </c>
    </row>
    <row r="68" spans="1:16">
      <c r="A68" s="2">
        <v>67</v>
      </c>
      <c r="B68" s="3" t="s">
        <v>190</v>
      </c>
      <c r="C68" s="4" t="s">
        <v>243</v>
      </c>
      <c r="D68" s="4" t="s">
        <v>1149</v>
      </c>
      <c r="E68" s="3" t="s">
        <v>182</v>
      </c>
      <c r="F68" s="7">
        <v>1</v>
      </c>
      <c r="G68" s="7" t="s">
        <v>1179</v>
      </c>
      <c r="H68" s="8" t="s">
        <v>1198</v>
      </c>
      <c r="I68" s="9" t="s">
        <v>193</v>
      </c>
      <c r="J68" s="10" t="s">
        <v>1219</v>
      </c>
      <c r="K68" s="31"/>
      <c r="L68" s="39" t="str">
        <f>IF(基本情報!G88="福岡銀行",基本情報!L118,"")</f>
        <v/>
      </c>
      <c r="M68" s="1" t="str">
        <f t="shared" si="2"/>
        <v/>
      </c>
      <c r="N68" s="1" t="str">
        <f t="shared" si="2"/>
        <v/>
      </c>
      <c r="O68" s="1" t="str">
        <f t="shared" si="2"/>
        <v/>
      </c>
      <c r="P68" s="1" t="str">
        <f t="shared" si="2"/>
        <v/>
      </c>
    </row>
    <row r="69" spans="1:16">
      <c r="A69" s="2">
        <v>68</v>
      </c>
      <c r="B69" s="3" t="s">
        <v>190</v>
      </c>
      <c r="C69" s="4" t="s">
        <v>243</v>
      </c>
      <c r="D69" s="4" t="s">
        <v>245</v>
      </c>
      <c r="E69" s="3" t="s">
        <v>246</v>
      </c>
      <c r="F69" s="7">
        <v>7</v>
      </c>
      <c r="G69" s="7" t="s">
        <v>1180</v>
      </c>
      <c r="H69" s="8" t="s">
        <v>1198</v>
      </c>
      <c r="I69" s="9"/>
      <c r="J69" s="10"/>
      <c r="K69" s="31"/>
      <c r="L69" s="39" t="str">
        <f>IF(基本情報!G88="福岡銀行",LEFT("0000000"&amp;_xlfn.CONCAT(基本情報!Y118,基本情報!Z118,基本情報!AA118,基本情報!AB118,基本情報!AC118,基本情報!AD118,基本情報!AE118),7),"")</f>
        <v/>
      </c>
      <c r="M69" s="1" t="str">
        <f t="shared" si="2"/>
        <v/>
      </c>
      <c r="N69" s="1" t="str">
        <f t="shared" si="2"/>
        <v/>
      </c>
      <c r="O69" s="1" t="str">
        <f t="shared" si="2"/>
        <v/>
      </c>
      <c r="P69" s="1" t="str">
        <f t="shared" si="2"/>
        <v/>
      </c>
    </row>
    <row r="70" spans="1:16">
      <c r="A70" s="2">
        <v>69</v>
      </c>
      <c r="B70" s="3" t="s">
        <v>190</v>
      </c>
      <c r="C70" s="4" t="s">
        <v>243</v>
      </c>
      <c r="D70" s="4" t="s">
        <v>247</v>
      </c>
      <c r="E70" s="3" t="s">
        <v>232</v>
      </c>
      <c r="F70" s="7">
        <v>255</v>
      </c>
      <c r="G70" s="7" t="s">
        <v>1180</v>
      </c>
      <c r="H70" s="8" t="s">
        <v>1198</v>
      </c>
      <c r="I70" s="9"/>
      <c r="J70" s="10"/>
      <c r="K70" s="31"/>
      <c r="L70" s="39" t="str">
        <f>IF(基本情報!G88="福岡銀行",基本情報!L119,"")</f>
        <v/>
      </c>
      <c r="M70" s="1" t="str">
        <f t="shared" si="2"/>
        <v/>
      </c>
      <c r="N70" s="1" t="str">
        <f t="shared" si="2"/>
        <v/>
      </c>
      <c r="O70" s="1" t="str">
        <f t="shared" si="2"/>
        <v/>
      </c>
      <c r="P70" s="1" t="str">
        <f t="shared" si="2"/>
        <v/>
      </c>
    </row>
    <row r="71" spans="1:16">
      <c r="A71" s="2">
        <v>70</v>
      </c>
      <c r="B71" s="3" t="s">
        <v>190</v>
      </c>
      <c r="C71" s="4" t="s">
        <v>243</v>
      </c>
      <c r="D71" s="4" t="s">
        <v>248</v>
      </c>
      <c r="E71" s="3" t="s">
        <v>249</v>
      </c>
      <c r="F71" s="7">
        <v>255</v>
      </c>
      <c r="G71" s="7" t="s">
        <v>1180</v>
      </c>
      <c r="H71" s="20" t="s">
        <v>1198</v>
      </c>
      <c r="I71" s="9"/>
      <c r="J71" s="10"/>
      <c r="K71" s="31"/>
      <c r="L71" s="39" t="str">
        <f>IF(基本情報!G89="福岡銀行",基本情報!L120,"")</f>
        <v/>
      </c>
      <c r="M71" s="1" t="str">
        <f t="shared" si="2"/>
        <v/>
      </c>
      <c r="N71" s="1" t="str">
        <f t="shared" si="2"/>
        <v/>
      </c>
      <c r="O71" s="1" t="str">
        <f t="shared" si="2"/>
        <v/>
      </c>
      <c r="P71" s="1" t="str">
        <f t="shared" si="2"/>
        <v/>
      </c>
    </row>
    <row r="72" spans="1:16">
      <c r="A72" s="2">
        <v>71</v>
      </c>
      <c r="B72" s="3" t="s">
        <v>190</v>
      </c>
      <c r="C72" s="4" t="s">
        <v>243</v>
      </c>
      <c r="D72" s="4" t="s">
        <v>1150</v>
      </c>
      <c r="E72" s="3" t="s">
        <v>246</v>
      </c>
      <c r="F72" s="7">
        <v>2</v>
      </c>
      <c r="G72" s="7" t="s">
        <v>1180</v>
      </c>
      <c r="H72" s="8" t="s">
        <v>1198</v>
      </c>
      <c r="I72" s="22"/>
      <c r="J72" s="28"/>
      <c r="K72" s="30"/>
      <c r="L72" s="39" t="str">
        <f>IF(基本情報!G88="福岡銀行",_xlfn.CONCAT(基本情報!L130),"")</f>
        <v/>
      </c>
      <c r="M72" s="1" t="str">
        <f t="shared" si="2"/>
        <v/>
      </c>
      <c r="N72" s="1" t="str">
        <f t="shared" si="2"/>
        <v/>
      </c>
      <c r="O72" s="1" t="str">
        <f t="shared" si="2"/>
        <v/>
      </c>
      <c r="P72" s="1" t="str">
        <f t="shared" si="2"/>
        <v/>
      </c>
    </row>
    <row r="73" spans="1:16" ht="45">
      <c r="A73" s="2">
        <v>72</v>
      </c>
      <c r="B73" s="3" t="s">
        <v>190</v>
      </c>
      <c r="C73" s="4" t="s">
        <v>250</v>
      </c>
      <c r="D73" s="4" t="s">
        <v>251</v>
      </c>
      <c r="E73" s="3" t="s">
        <v>182</v>
      </c>
      <c r="F73" s="7">
        <v>1</v>
      </c>
      <c r="G73" s="7" t="s">
        <v>1180</v>
      </c>
      <c r="H73" s="8" t="s">
        <v>1199</v>
      </c>
      <c r="I73" s="9"/>
      <c r="J73" s="26" t="s">
        <v>1220</v>
      </c>
      <c r="K73" s="31"/>
      <c r="L73" s="39" t="str">
        <f>_xlfn.CONCAT(基本情報!L123)</f>
        <v/>
      </c>
      <c r="M73" s="1" t="str">
        <f t="shared" si="2"/>
        <v/>
      </c>
      <c r="N73" s="1" t="str">
        <f t="shared" si="2"/>
        <v/>
      </c>
      <c r="O73" s="1" t="str">
        <f t="shared" si="2"/>
        <v/>
      </c>
      <c r="P73" s="1" t="str">
        <f t="shared" si="2"/>
        <v/>
      </c>
    </row>
    <row r="74" spans="1:16">
      <c r="A74" s="2">
        <v>73</v>
      </c>
      <c r="B74" s="3" t="s">
        <v>190</v>
      </c>
      <c r="C74" s="4" t="s">
        <v>252</v>
      </c>
      <c r="D74" s="4" t="s">
        <v>1151</v>
      </c>
      <c r="E74" s="3" t="s">
        <v>182</v>
      </c>
      <c r="F74" s="7">
        <v>5</v>
      </c>
      <c r="G74" s="7" t="s">
        <v>1180</v>
      </c>
      <c r="H74" s="8" t="s">
        <v>1199</v>
      </c>
      <c r="I74" s="9"/>
      <c r="J74" s="10"/>
      <c r="K74" s="31"/>
      <c r="L74" s="39" t="str">
        <f>IF(基本情報!G88="ゆうちょ銀行",_xlfn.CONCAT(基本情報!L124,基本情報!M124,基本情報!N124,基本情報!O124,基本情報!P124),"")</f>
        <v/>
      </c>
      <c r="M74" s="1" t="str">
        <f t="shared" si="2"/>
        <v/>
      </c>
      <c r="N74" s="1" t="str">
        <f t="shared" si="2"/>
        <v/>
      </c>
      <c r="O74" s="1" t="str">
        <f t="shared" si="2"/>
        <v/>
      </c>
      <c r="P74" s="1" t="str">
        <f t="shared" si="2"/>
        <v/>
      </c>
    </row>
    <row r="75" spans="1:16">
      <c r="A75" s="2">
        <v>74</v>
      </c>
      <c r="B75" s="3" t="s">
        <v>190</v>
      </c>
      <c r="C75" s="4" t="s">
        <v>253</v>
      </c>
      <c r="D75" s="4" t="s">
        <v>1152</v>
      </c>
      <c r="E75" s="3" t="s">
        <v>182</v>
      </c>
      <c r="F75" s="7">
        <v>8</v>
      </c>
      <c r="G75" s="7" t="s">
        <v>1180</v>
      </c>
      <c r="H75" s="8" t="s">
        <v>1199</v>
      </c>
      <c r="I75" s="9"/>
      <c r="J75" s="10"/>
      <c r="K75" s="31"/>
      <c r="L75" s="39" t="str">
        <f>IF(基本情報!G88="ゆうちょ銀行",_xlfn.CONCAT(基本情報!L125,基本情報!M125,基本情報!N125,基本情報!O125,基本情報!P125,基本情報!Q125,基本情報!R125,基本情報!S125),"")</f>
        <v/>
      </c>
      <c r="M75" s="1" t="str">
        <f t="shared" si="2"/>
        <v/>
      </c>
      <c r="N75" s="1" t="str">
        <f t="shared" si="2"/>
        <v/>
      </c>
      <c r="O75" s="1" t="str">
        <f t="shared" si="2"/>
        <v/>
      </c>
      <c r="P75" s="1" t="str">
        <f t="shared" si="2"/>
        <v/>
      </c>
    </row>
    <row r="76" spans="1:16">
      <c r="A76" s="2">
        <v>75</v>
      </c>
      <c r="B76" s="3" t="s">
        <v>190</v>
      </c>
      <c r="C76" s="4" t="s">
        <v>253</v>
      </c>
      <c r="D76" s="4" t="s">
        <v>1153</v>
      </c>
      <c r="E76" s="3" t="s">
        <v>232</v>
      </c>
      <c r="F76" s="7">
        <v>255</v>
      </c>
      <c r="G76" s="7" t="s">
        <v>1180</v>
      </c>
      <c r="H76" s="8" t="s">
        <v>1199</v>
      </c>
      <c r="I76" s="9"/>
      <c r="J76" s="10"/>
      <c r="K76" s="31"/>
      <c r="L76" s="39" t="str">
        <f>IF(基本情報!G88="ゆうちょ銀行",基本情報!L126,"")</f>
        <v/>
      </c>
      <c r="M76" s="1" t="str">
        <f t="shared" si="2"/>
        <v/>
      </c>
      <c r="N76" s="1" t="str">
        <f t="shared" si="2"/>
        <v/>
      </c>
      <c r="O76" s="1" t="str">
        <f t="shared" si="2"/>
        <v/>
      </c>
      <c r="P76" s="1" t="str">
        <f t="shared" si="2"/>
        <v/>
      </c>
    </row>
    <row r="77" spans="1:16">
      <c r="A77" s="2">
        <v>76</v>
      </c>
      <c r="B77" s="3" t="s">
        <v>190</v>
      </c>
      <c r="C77" s="4" t="s">
        <v>253</v>
      </c>
      <c r="D77" s="4" t="s">
        <v>1154</v>
      </c>
      <c r="E77" s="3" t="s">
        <v>249</v>
      </c>
      <c r="F77" s="7">
        <v>255</v>
      </c>
      <c r="G77" s="7" t="s">
        <v>1180</v>
      </c>
      <c r="H77" s="8" t="s">
        <v>1199</v>
      </c>
      <c r="I77" s="9"/>
      <c r="J77" s="10"/>
      <c r="K77" s="31"/>
      <c r="L77" s="39" t="str">
        <f>IF(基本情報!G88="ゆうちょ銀行",基本情報!L127,"")</f>
        <v/>
      </c>
      <c r="M77" s="1" t="str">
        <f t="shared" si="2"/>
        <v/>
      </c>
      <c r="N77" s="1" t="str">
        <f t="shared" si="2"/>
        <v/>
      </c>
      <c r="O77" s="1" t="str">
        <f t="shared" si="2"/>
        <v/>
      </c>
      <c r="P77" s="1" t="str">
        <f t="shared" si="2"/>
        <v/>
      </c>
    </row>
    <row r="78" spans="1:16">
      <c r="A78" s="2">
        <v>77</v>
      </c>
      <c r="B78" s="3" t="s">
        <v>190</v>
      </c>
      <c r="C78" s="4" t="s">
        <v>253</v>
      </c>
      <c r="D78" s="4" t="s">
        <v>257</v>
      </c>
      <c r="E78" s="3" t="s">
        <v>182</v>
      </c>
      <c r="F78" s="7">
        <v>4</v>
      </c>
      <c r="G78" s="7" t="s">
        <v>1180</v>
      </c>
      <c r="H78" s="8" t="s">
        <v>1200</v>
      </c>
      <c r="I78" s="9" t="s">
        <v>258</v>
      </c>
      <c r="J78" s="27"/>
      <c r="K78" s="31"/>
    </row>
    <row r="79" spans="1:16">
      <c r="A79" s="2">
        <v>78</v>
      </c>
      <c r="B79" s="3" t="s">
        <v>190</v>
      </c>
      <c r="C79" s="4" t="s">
        <v>253</v>
      </c>
      <c r="D79" s="4" t="s">
        <v>259</v>
      </c>
      <c r="E79" s="3" t="s">
        <v>182</v>
      </c>
      <c r="F79" s="7">
        <v>2</v>
      </c>
      <c r="G79" s="7" t="s">
        <v>1180</v>
      </c>
      <c r="H79" s="8" t="s">
        <v>1200</v>
      </c>
      <c r="I79" s="9" t="s">
        <v>260</v>
      </c>
      <c r="J79" s="27"/>
      <c r="K79" s="31"/>
    </row>
    <row r="80" spans="1:16">
      <c r="A80" s="2">
        <v>79</v>
      </c>
      <c r="B80" s="3" t="s">
        <v>190</v>
      </c>
      <c r="C80" s="4" t="s">
        <v>253</v>
      </c>
      <c r="D80" s="4" t="s">
        <v>261</v>
      </c>
      <c r="E80" s="3" t="s">
        <v>182</v>
      </c>
      <c r="F80" s="7">
        <v>2</v>
      </c>
      <c r="G80" s="7" t="s">
        <v>1180</v>
      </c>
      <c r="H80" s="8" t="s">
        <v>1200</v>
      </c>
      <c r="I80" s="9" t="s">
        <v>262</v>
      </c>
      <c r="J80" s="27"/>
      <c r="K80" s="31"/>
    </row>
    <row r="81" spans="1:16">
      <c r="A81" s="2">
        <v>80</v>
      </c>
      <c r="B81" s="3" t="s">
        <v>190</v>
      </c>
      <c r="C81" s="4" t="s">
        <v>253</v>
      </c>
      <c r="D81" s="4" t="s">
        <v>263</v>
      </c>
      <c r="E81" s="3" t="s">
        <v>182</v>
      </c>
      <c r="F81" s="7">
        <v>2</v>
      </c>
      <c r="G81" s="7" t="s">
        <v>1180</v>
      </c>
      <c r="H81" s="8" t="s">
        <v>1201</v>
      </c>
      <c r="I81" s="9"/>
      <c r="J81" s="29"/>
      <c r="K81" s="31"/>
      <c r="L81" s="39" t="str">
        <f>IF(基本情報!G88="ゆうちょ銀行",_xlfn.CONCAT(基本情報!L130),"")</f>
        <v/>
      </c>
      <c r="M81" s="1" t="str">
        <f t="shared" si="2"/>
        <v/>
      </c>
      <c r="N81" s="1" t="str">
        <f t="shared" si="2"/>
        <v/>
      </c>
      <c r="O81" s="1" t="str">
        <f t="shared" si="2"/>
        <v/>
      </c>
      <c r="P81" s="1" t="str">
        <f t="shared" si="2"/>
        <v/>
      </c>
    </row>
    <row r="82" spans="1:16">
      <c r="A82" s="2">
        <v>81</v>
      </c>
      <c r="B82" s="3" t="s">
        <v>190</v>
      </c>
      <c r="C82" s="4" t="s">
        <v>1117</v>
      </c>
      <c r="D82" s="3" t="s">
        <v>1155</v>
      </c>
      <c r="E82" s="3" t="s">
        <v>182</v>
      </c>
      <c r="F82" s="7">
        <v>3</v>
      </c>
      <c r="G82" s="7" t="s">
        <v>1179</v>
      </c>
      <c r="H82" s="8" t="s">
        <v>1202</v>
      </c>
      <c r="I82" s="22"/>
      <c r="J82" s="25"/>
      <c r="K82" s="30"/>
      <c r="L82" s="39" t="str">
        <f>IF(COUNT(MATCH(基本情報!G88,参照マスタ!A4:A8,0)),_xlfn.CONCAT(基本情報!L117,基本情報!M117,基本情報!N117),"")</f>
        <v/>
      </c>
      <c r="M82" s="1" t="str">
        <f t="shared" si="2"/>
        <v/>
      </c>
      <c r="N82" s="1" t="str">
        <f t="shared" si="2"/>
        <v/>
      </c>
      <c r="O82" s="1" t="str">
        <f t="shared" si="2"/>
        <v/>
      </c>
      <c r="P82" s="1" t="str">
        <f t="shared" si="2"/>
        <v/>
      </c>
    </row>
    <row r="83" spans="1:16">
      <c r="A83" s="2">
        <v>82</v>
      </c>
      <c r="B83" s="3" t="s">
        <v>190</v>
      </c>
      <c r="C83" s="4" t="s">
        <v>1117</v>
      </c>
      <c r="D83" s="3" t="s">
        <v>1156</v>
      </c>
      <c r="E83" s="3" t="s">
        <v>232</v>
      </c>
      <c r="F83" s="7">
        <v>255</v>
      </c>
      <c r="G83" s="7" t="s">
        <v>1179</v>
      </c>
      <c r="H83" s="8" t="s">
        <v>1202</v>
      </c>
      <c r="I83" s="22"/>
      <c r="J83" s="25"/>
      <c r="K83" s="30"/>
      <c r="L83" s="39" t="str">
        <f>IF(COUNT(MATCH(基本情報!G88,参照マスタ!A4:A8,0)),基本情報!Y117,"")</f>
        <v/>
      </c>
      <c r="M83" s="1" t="str">
        <f t="shared" si="2"/>
        <v/>
      </c>
      <c r="N83" s="1" t="str">
        <f t="shared" si="2"/>
        <v/>
      </c>
      <c r="O83" s="1" t="str">
        <f t="shared" si="2"/>
        <v/>
      </c>
      <c r="P83" s="1" t="str">
        <f t="shared" si="2"/>
        <v/>
      </c>
    </row>
    <row r="84" spans="1:16">
      <c r="A84" s="2">
        <v>83</v>
      </c>
      <c r="B84" s="3" t="s">
        <v>190</v>
      </c>
      <c r="C84" s="4" t="s">
        <v>1117</v>
      </c>
      <c r="D84" s="3" t="s">
        <v>1157</v>
      </c>
      <c r="E84" s="3" t="s">
        <v>182</v>
      </c>
      <c r="F84" s="7">
        <v>1</v>
      </c>
      <c r="G84" s="7" t="s">
        <v>1179</v>
      </c>
      <c r="H84" s="8" t="s">
        <v>1202</v>
      </c>
      <c r="I84" s="9" t="s">
        <v>193</v>
      </c>
      <c r="J84" s="10" t="s">
        <v>280</v>
      </c>
      <c r="K84" s="31"/>
      <c r="L84" s="39" t="str">
        <f>IF(COUNT(MATCH(基本情報!G88,参照マスタ!A4:A8,0)),_xlfn.CONCAT(基本情報!L118),"")</f>
        <v/>
      </c>
      <c r="M84" s="1" t="str">
        <f t="shared" si="2"/>
        <v/>
      </c>
      <c r="N84" s="1" t="str">
        <f t="shared" si="2"/>
        <v/>
      </c>
      <c r="O84" s="1" t="str">
        <f t="shared" si="2"/>
        <v/>
      </c>
      <c r="P84" s="1" t="str">
        <f t="shared" si="2"/>
        <v/>
      </c>
    </row>
    <row r="85" spans="1:16">
      <c r="A85" s="2">
        <v>84</v>
      </c>
      <c r="B85" s="3" t="s">
        <v>190</v>
      </c>
      <c r="C85" s="4" t="s">
        <v>1117</v>
      </c>
      <c r="D85" s="3" t="s">
        <v>1158</v>
      </c>
      <c r="E85" s="3" t="s">
        <v>182</v>
      </c>
      <c r="F85" s="7">
        <v>7</v>
      </c>
      <c r="G85" s="7" t="s">
        <v>1179</v>
      </c>
      <c r="H85" s="8" t="s">
        <v>1202</v>
      </c>
      <c r="I85" s="22"/>
      <c r="J85" s="25"/>
      <c r="K85" s="30"/>
      <c r="L85" s="39" t="str">
        <f>IF(COUNT(MATCH(基本情報!G88,参照マスタ!A4:A8,0)),_xlfn.CONCAT(基本情報!Y118,基本情報!Z118,基本情報!AA118,基本情報!AB118,基本情報!AC118,基本情報!AD118,基本情報!AE118),"")</f>
        <v/>
      </c>
      <c r="M85" s="1" t="str">
        <f t="shared" si="2"/>
        <v/>
      </c>
      <c r="N85" s="1" t="str">
        <f t="shared" si="2"/>
        <v/>
      </c>
      <c r="O85" s="1" t="str">
        <f t="shared" si="2"/>
        <v/>
      </c>
      <c r="P85" s="1" t="str">
        <f t="shared" si="2"/>
        <v/>
      </c>
    </row>
    <row r="86" spans="1:16">
      <c r="A86" s="2">
        <v>85</v>
      </c>
      <c r="B86" s="3" t="s">
        <v>190</v>
      </c>
      <c r="C86" s="4" t="s">
        <v>1117</v>
      </c>
      <c r="D86" s="3" t="s">
        <v>1159</v>
      </c>
      <c r="E86" s="3" t="s">
        <v>232</v>
      </c>
      <c r="F86" s="7">
        <v>255</v>
      </c>
      <c r="G86" s="7" t="s">
        <v>1179</v>
      </c>
      <c r="H86" s="8" t="s">
        <v>1202</v>
      </c>
      <c r="I86" s="22"/>
      <c r="J86" s="25"/>
      <c r="K86" s="30"/>
      <c r="L86" s="39" t="str">
        <f>IF(COUNT(MATCH(基本情報!G88,参照マスタ!A4:A8,0)),基本情報!L119,"")</f>
        <v/>
      </c>
      <c r="M86" s="1" t="str">
        <f t="shared" si="2"/>
        <v/>
      </c>
      <c r="N86" s="1" t="str">
        <f t="shared" si="2"/>
        <v/>
      </c>
      <c r="O86" s="1" t="str">
        <f t="shared" si="2"/>
        <v/>
      </c>
      <c r="P86" s="1" t="str">
        <f t="shared" si="2"/>
        <v/>
      </c>
    </row>
    <row r="87" spans="1:16">
      <c r="A87" s="2">
        <v>86</v>
      </c>
      <c r="B87" s="3" t="s">
        <v>190</v>
      </c>
      <c r="C87" s="4" t="s">
        <v>1117</v>
      </c>
      <c r="D87" s="3" t="s">
        <v>1160</v>
      </c>
      <c r="E87" s="3" t="s">
        <v>249</v>
      </c>
      <c r="F87" s="7">
        <v>255</v>
      </c>
      <c r="G87" s="7" t="s">
        <v>1179</v>
      </c>
      <c r="H87" s="8" t="s">
        <v>1202</v>
      </c>
      <c r="I87" s="22"/>
      <c r="J87" s="25"/>
      <c r="K87" s="30"/>
      <c r="L87" s="39" t="str">
        <f>IF(COUNT(MATCH(基本情報!G88,参照マスタ!A4:A8,0)),基本情報!L120,"")</f>
        <v/>
      </c>
      <c r="M87" s="1" t="str">
        <f t="shared" si="2"/>
        <v/>
      </c>
      <c r="N87" s="1" t="str">
        <f t="shared" si="2"/>
        <v/>
      </c>
      <c r="O87" s="1" t="str">
        <f t="shared" si="2"/>
        <v/>
      </c>
      <c r="P87" s="1" t="str">
        <f t="shared" si="2"/>
        <v/>
      </c>
    </row>
    <row r="88" spans="1:16">
      <c r="A88" s="2">
        <v>87</v>
      </c>
      <c r="B88" s="3" t="s">
        <v>190</v>
      </c>
      <c r="C88" s="4" t="s">
        <v>1117</v>
      </c>
      <c r="D88" s="3" t="s">
        <v>1161</v>
      </c>
      <c r="E88" s="3" t="s">
        <v>182</v>
      </c>
      <c r="F88" s="7">
        <v>3</v>
      </c>
      <c r="G88" s="7" t="s">
        <v>1179</v>
      </c>
      <c r="H88" s="8" t="s">
        <v>1202</v>
      </c>
      <c r="I88" s="22"/>
      <c r="J88" s="28"/>
      <c r="K88" s="30"/>
      <c r="L88" s="39" t="str">
        <f>IF(COUNT(MATCH(基本情報!G88,参照マスタ!A4:A8,0)),_xlfn.CONCAT(基本情報!L130),"")</f>
        <v/>
      </c>
      <c r="M88" s="1" t="str">
        <f t="shared" si="2"/>
        <v/>
      </c>
      <c r="N88" s="1" t="str">
        <f t="shared" si="2"/>
        <v/>
      </c>
      <c r="O88" s="1" t="str">
        <f t="shared" si="2"/>
        <v/>
      </c>
      <c r="P88" s="1" t="str">
        <f t="shared" si="2"/>
        <v/>
      </c>
    </row>
    <row r="89" spans="1:16">
      <c r="A89" s="2">
        <v>88</v>
      </c>
      <c r="B89" s="3" t="s">
        <v>190</v>
      </c>
      <c r="C89" s="4" t="s">
        <v>1118</v>
      </c>
      <c r="D89" s="4" t="s">
        <v>265</v>
      </c>
      <c r="E89" s="3" t="s">
        <v>182</v>
      </c>
      <c r="F89" s="7">
        <v>4</v>
      </c>
      <c r="G89" s="7" t="s">
        <v>1180</v>
      </c>
      <c r="H89" s="8" t="s">
        <v>1203</v>
      </c>
      <c r="I89" s="9"/>
      <c r="J89" s="10"/>
      <c r="K89" s="31"/>
      <c r="L89" s="39" t="str">
        <f>IF(OR(_xlfn.CONCAT(基本情報!O82)="0",_xlfn.CONCAT(基本情報!O82)="2"),VLOOKUP(基本情報!L133,参照マスタ!D19:E26,2,FALSE),"")</f>
        <v/>
      </c>
      <c r="M89" s="1" t="str">
        <f t="shared" si="2"/>
        <v/>
      </c>
      <c r="N89" s="1" t="str">
        <f t="shared" si="2"/>
        <v/>
      </c>
      <c r="O89" s="1" t="str">
        <f t="shared" si="2"/>
        <v/>
      </c>
      <c r="P89" s="1" t="str">
        <f t="shared" si="2"/>
        <v/>
      </c>
    </row>
    <row r="90" spans="1:16">
      <c r="A90" s="2">
        <v>89</v>
      </c>
      <c r="B90" s="3" t="s">
        <v>190</v>
      </c>
      <c r="C90" s="4" t="s">
        <v>264</v>
      </c>
      <c r="D90" s="4" t="s">
        <v>266</v>
      </c>
      <c r="E90" s="3" t="s">
        <v>232</v>
      </c>
      <c r="F90" s="7">
        <v>255</v>
      </c>
      <c r="G90" s="7" t="s">
        <v>1180</v>
      </c>
      <c r="H90" s="8" t="s">
        <v>1203</v>
      </c>
      <c r="I90" s="9"/>
      <c r="J90" s="10"/>
      <c r="K90" s="31"/>
      <c r="L90" s="39" t="str">
        <f>IF(OR(_xlfn.CONCAT(基本情報!O82)="0",_xlfn.CONCAT(基本情報!O82)="2"),基本情報!L133,"")</f>
        <v/>
      </c>
      <c r="M90" s="1" t="str">
        <f t="shared" si="2"/>
        <v/>
      </c>
      <c r="N90" s="1" t="str">
        <f t="shared" si="2"/>
        <v/>
      </c>
      <c r="O90" s="1" t="str">
        <f t="shared" si="2"/>
        <v/>
      </c>
      <c r="P90" s="1" t="str">
        <f t="shared" si="2"/>
        <v/>
      </c>
    </row>
    <row r="91" spans="1:16">
      <c r="A91" s="2">
        <v>90</v>
      </c>
      <c r="B91" s="3" t="s">
        <v>190</v>
      </c>
      <c r="C91" s="4" t="s">
        <v>264</v>
      </c>
      <c r="D91" s="4" t="s">
        <v>267</v>
      </c>
      <c r="E91" s="3" t="s">
        <v>182</v>
      </c>
      <c r="F91" s="7">
        <v>3</v>
      </c>
      <c r="G91" s="7" t="s">
        <v>1180</v>
      </c>
      <c r="H91" s="8" t="s">
        <v>1203</v>
      </c>
      <c r="I91" s="9"/>
      <c r="J91" s="10"/>
      <c r="K91" s="31"/>
      <c r="L91" s="39" t="str">
        <f>IF(OR(_xlfn.CONCAT(基本情報!O82)="0",_xlfn.CONCAT(基本情報!O82)="2"),_xlfn.CONCAT(基本情報!L134,基本情報!M134,基本情報!N134),"")</f>
        <v/>
      </c>
      <c r="M91" s="1" t="str">
        <f t="shared" si="2"/>
        <v/>
      </c>
      <c r="N91" s="1" t="str">
        <f t="shared" si="2"/>
        <v/>
      </c>
      <c r="O91" s="1" t="str">
        <f t="shared" si="2"/>
        <v/>
      </c>
      <c r="P91" s="1" t="str">
        <f t="shared" si="2"/>
        <v/>
      </c>
    </row>
    <row r="92" spans="1:16">
      <c r="A92" s="2">
        <v>91</v>
      </c>
      <c r="B92" s="3" t="s">
        <v>190</v>
      </c>
      <c r="C92" s="4" t="s">
        <v>264</v>
      </c>
      <c r="D92" s="4" t="s">
        <v>268</v>
      </c>
      <c r="E92" s="3" t="s">
        <v>232</v>
      </c>
      <c r="F92" s="7">
        <v>255</v>
      </c>
      <c r="G92" s="7" t="s">
        <v>1180</v>
      </c>
      <c r="H92" s="8" t="s">
        <v>1203</v>
      </c>
      <c r="I92" s="9"/>
      <c r="J92" s="10"/>
      <c r="K92" s="31"/>
      <c r="L92" s="39" t="str">
        <f>IF(OR(_xlfn.CONCAT(基本情報!O82)="0",_xlfn.CONCAT(基本情報!O82)="2"),基本情報!Y134,"")</f>
        <v/>
      </c>
      <c r="M92" s="1" t="str">
        <f t="shared" si="2"/>
        <v/>
      </c>
      <c r="N92" s="1" t="str">
        <f t="shared" si="2"/>
        <v/>
      </c>
      <c r="O92" s="1" t="str">
        <f t="shared" si="2"/>
        <v/>
      </c>
      <c r="P92" s="1" t="str">
        <f t="shared" si="2"/>
        <v/>
      </c>
    </row>
    <row r="93" spans="1:16">
      <c r="A93" s="2">
        <v>92</v>
      </c>
      <c r="B93" s="3" t="s">
        <v>190</v>
      </c>
      <c r="C93" s="4" t="s">
        <v>264</v>
      </c>
      <c r="D93" s="4" t="s">
        <v>1162</v>
      </c>
      <c r="E93" s="3" t="s">
        <v>182</v>
      </c>
      <c r="F93" s="7">
        <v>1</v>
      </c>
      <c r="G93" s="7" t="s">
        <v>1180</v>
      </c>
      <c r="H93" s="8" t="s">
        <v>1203</v>
      </c>
      <c r="I93" s="8" t="s">
        <v>193</v>
      </c>
      <c r="J93" s="10" t="s">
        <v>1221</v>
      </c>
      <c r="K93" s="31"/>
      <c r="L93" s="39" t="str">
        <f>IF(OR(_xlfn.CONCAT(基本情報!O82)="0",_xlfn.CONCAT(基本情報!O82)="2"),_xlfn.CONCAT(基本情報!L135),"")</f>
        <v/>
      </c>
      <c r="M93" s="1" t="str">
        <f t="shared" si="2"/>
        <v/>
      </c>
      <c r="N93" s="1" t="str">
        <f t="shared" si="2"/>
        <v/>
      </c>
      <c r="O93" s="1" t="str">
        <f t="shared" si="2"/>
        <v/>
      </c>
      <c r="P93" s="1" t="str">
        <f t="shared" si="2"/>
        <v/>
      </c>
    </row>
    <row r="94" spans="1:16">
      <c r="A94" s="2">
        <v>93</v>
      </c>
      <c r="B94" s="3" t="s">
        <v>190</v>
      </c>
      <c r="C94" s="4" t="s">
        <v>264</v>
      </c>
      <c r="D94" s="4" t="s">
        <v>269</v>
      </c>
      <c r="E94" s="3" t="s">
        <v>182</v>
      </c>
      <c r="F94" s="7">
        <v>7</v>
      </c>
      <c r="G94" s="7" t="s">
        <v>1180</v>
      </c>
      <c r="H94" s="8" t="s">
        <v>1203</v>
      </c>
      <c r="I94" s="9"/>
      <c r="J94" s="10"/>
      <c r="K94" s="31"/>
      <c r="L94" s="39" t="str">
        <f>IF(OR(_xlfn.CONCAT(基本情報!O82)="0",_xlfn.CONCAT(基本情報!O82)="2"),_xlfn.CONCAT(基本情報!Y135,基本情報!Z135,基本情報!AA135,基本情報!AB135,基本情報!AC135,基本情報!AD135,基本情報!AE135),"")</f>
        <v/>
      </c>
      <c r="M94" s="1" t="str">
        <f t="shared" si="2"/>
        <v/>
      </c>
      <c r="N94" s="1" t="str">
        <f t="shared" si="2"/>
        <v/>
      </c>
      <c r="O94" s="1" t="str">
        <f t="shared" si="2"/>
        <v/>
      </c>
      <c r="P94" s="1" t="str">
        <f t="shared" si="2"/>
        <v/>
      </c>
    </row>
    <row r="95" spans="1:16">
      <c r="A95" s="2">
        <v>94</v>
      </c>
      <c r="B95" s="3" t="s">
        <v>190</v>
      </c>
      <c r="C95" s="4" t="s">
        <v>264</v>
      </c>
      <c r="D95" s="4" t="s">
        <v>270</v>
      </c>
      <c r="E95" s="3" t="s">
        <v>232</v>
      </c>
      <c r="F95" s="7">
        <v>255</v>
      </c>
      <c r="G95" s="7" t="s">
        <v>1180</v>
      </c>
      <c r="H95" s="8" t="s">
        <v>1203</v>
      </c>
      <c r="I95" s="9"/>
      <c r="J95" s="10"/>
      <c r="K95" s="31"/>
      <c r="L95" s="39" t="str">
        <f>IF(OR(_xlfn.CONCAT(基本情報!O82)="0",_xlfn.CONCAT(基本情報!O82)="2"),基本情報!L136,"")</f>
        <v/>
      </c>
      <c r="M95" s="1" t="str">
        <f t="shared" si="2"/>
        <v/>
      </c>
      <c r="N95" s="1" t="str">
        <f t="shared" si="2"/>
        <v/>
      </c>
      <c r="O95" s="1" t="str">
        <f t="shared" si="2"/>
        <v/>
      </c>
      <c r="P95" s="1" t="str">
        <f t="shared" si="2"/>
        <v/>
      </c>
    </row>
    <row r="96" spans="1:16">
      <c r="A96" s="2">
        <v>95</v>
      </c>
      <c r="B96" s="3" t="s">
        <v>190</v>
      </c>
      <c r="C96" s="4" t="s">
        <v>264</v>
      </c>
      <c r="D96" s="4" t="s">
        <v>271</v>
      </c>
      <c r="E96" s="3" t="s">
        <v>249</v>
      </c>
      <c r="F96" s="7">
        <v>255</v>
      </c>
      <c r="G96" s="7" t="s">
        <v>1180</v>
      </c>
      <c r="H96" s="8" t="s">
        <v>1203</v>
      </c>
      <c r="I96" s="9"/>
      <c r="J96" s="10"/>
      <c r="K96" s="31"/>
      <c r="L96" s="39" t="str">
        <f>IF(OR(_xlfn.CONCAT(基本情報!O82)="0",_xlfn.CONCAT(基本情報!O82)="2"),基本情報!L137,"")</f>
        <v/>
      </c>
      <c r="M96" s="1" t="str">
        <f t="shared" si="2"/>
        <v/>
      </c>
      <c r="N96" s="1" t="str">
        <f t="shared" si="2"/>
        <v/>
      </c>
      <c r="O96" s="1" t="str">
        <f t="shared" si="2"/>
        <v/>
      </c>
      <c r="P96" s="1" t="str">
        <f t="shared" si="2"/>
        <v/>
      </c>
    </row>
    <row r="97" spans="1:16">
      <c r="A97" s="2">
        <v>96</v>
      </c>
      <c r="B97" s="3" t="s">
        <v>190</v>
      </c>
      <c r="C97" s="4" t="s">
        <v>272</v>
      </c>
      <c r="D97" s="4" t="s">
        <v>273</v>
      </c>
      <c r="E97" s="3" t="s">
        <v>182</v>
      </c>
      <c r="F97" s="7">
        <v>4</v>
      </c>
      <c r="G97" s="7" t="s">
        <v>1180</v>
      </c>
      <c r="H97" s="8" t="s">
        <v>1204</v>
      </c>
      <c r="I97" s="9"/>
      <c r="J97" s="10"/>
      <c r="K97" s="31"/>
      <c r="L97" s="39" t="str">
        <f>_xlfn.CONCAT(基本情報!L100,基本情報!M100,基本情報!N100,基本情報!O100)</f>
        <v/>
      </c>
      <c r="M97" s="1" t="str">
        <f t="shared" si="2"/>
        <v/>
      </c>
      <c r="N97" s="1" t="str">
        <f t="shared" si="2"/>
        <v/>
      </c>
      <c r="O97" s="1" t="str">
        <f t="shared" si="2"/>
        <v/>
      </c>
      <c r="P97" s="1" t="str">
        <f t="shared" si="2"/>
        <v/>
      </c>
    </row>
    <row r="98" spans="1:16">
      <c r="A98" s="2">
        <v>97</v>
      </c>
      <c r="B98" s="3" t="s">
        <v>190</v>
      </c>
      <c r="C98" s="4" t="s">
        <v>272</v>
      </c>
      <c r="D98" s="4" t="s">
        <v>274</v>
      </c>
      <c r="E98" s="3" t="s">
        <v>232</v>
      </c>
      <c r="F98" s="7">
        <v>255</v>
      </c>
      <c r="G98" s="7" t="s">
        <v>1180</v>
      </c>
      <c r="H98" s="8" t="s">
        <v>1204</v>
      </c>
      <c r="I98" s="9"/>
      <c r="J98" s="10"/>
      <c r="K98" s="31"/>
      <c r="L98" s="39" t="str">
        <f>DBCS(基本情報!L101)</f>
        <v/>
      </c>
      <c r="M98" s="1" t="str">
        <f t="shared" si="2"/>
        <v/>
      </c>
      <c r="N98" s="1" t="str">
        <f t="shared" si="2"/>
        <v/>
      </c>
      <c r="O98" s="1" t="str">
        <f t="shared" si="2"/>
        <v/>
      </c>
      <c r="P98" s="1" t="str">
        <f t="shared" si="2"/>
        <v/>
      </c>
    </row>
    <row r="99" spans="1:16">
      <c r="A99" s="2">
        <v>98</v>
      </c>
      <c r="B99" s="3" t="s">
        <v>190</v>
      </c>
      <c r="C99" s="4" t="s">
        <v>272</v>
      </c>
      <c r="D99" s="4" t="s">
        <v>275</v>
      </c>
      <c r="E99" s="3" t="s">
        <v>249</v>
      </c>
      <c r="F99" s="7">
        <v>255</v>
      </c>
      <c r="G99" s="7" t="s">
        <v>1180</v>
      </c>
      <c r="H99" s="8" t="s">
        <v>1204</v>
      </c>
      <c r="I99" s="9"/>
      <c r="J99" s="10"/>
      <c r="K99" s="31"/>
      <c r="L99" s="39" t="str">
        <f>DBCS(基本情報!Y101)</f>
        <v/>
      </c>
      <c r="M99" s="1" t="str">
        <f t="shared" si="2"/>
        <v/>
      </c>
      <c r="N99" s="1" t="str">
        <f t="shared" si="2"/>
        <v/>
      </c>
      <c r="O99" s="1" t="str">
        <f t="shared" si="2"/>
        <v/>
      </c>
      <c r="P99" s="1" t="str">
        <f t="shared" si="2"/>
        <v/>
      </c>
    </row>
    <row r="100" spans="1:16">
      <c r="A100" s="2">
        <v>99</v>
      </c>
      <c r="B100" s="3" t="s">
        <v>190</v>
      </c>
      <c r="C100" s="4" t="s">
        <v>272</v>
      </c>
      <c r="D100" s="4" t="s">
        <v>276</v>
      </c>
      <c r="E100" s="3" t="s">
        <v>182</v>
      </c>
      <c r="F100" s="7">
        <v>3</v>
      </c>
      <c r="G100" s="7" t="s">
        <v>1180</v>
      </c>
      <c r="H100" s="8" t="s">
        <v>1204</v>
      </c>
      <c r="I100" s="9"/>
      <c r="J100" s="10"/>
      <c r="K100" s="31"/>
      <c r="L100" s="39" t="str">
        <f>_xlfn.CONCAT(基本情報!L102,基本情報!M102,基本情報!N102)</f>
        <v/>
      </c>
      <c r="M100" s="1" t="str">
        <f t="shared" si="2"/>
        <v/>
      </c>
      <c r="N100" s="1" t="str">
        <f t="shared" si="2"/>
        <v/>
      </c>
      <c r="O100" s="1" t="str">
        <f t="shared" si="2"/>
        <v/>
      </c>
      <c r="P100" s="1" t="str">
        <f t="shared" si="2"/>
        <v/>
      </c>
    </row>
    <row r="101" spans="1:16">
      <c r="A101" s="2">
        <v>100</v>
      </c>
      <c r="B101" s="3" t="s">
        <v>190</v>
      </c>
      <c r="C101" s="4" t="s">
        <v>272</v>
      </c>
      <c r="D101" s="4" t="s">
        <v>277</v>
      </c>
      <c r="E101" s="3" t="s">
        <v>232</v>
      </c>
      <c r="F101" s="7">
        <v>255</v>
      </c>
      <c r="G101" s="7" t="s">
        <v>1180</v>
      </c>
      <c r="H101" s="8" t="s">
        <v>1204</v>
      </c>
      <c r="I101" s="9"/>
      <c r="J101" s="10"/>
      <c r="K101" s="31"/>
      <c r="L101" s="39" t="str">
        <f>DBCS(基本情報!L103)</f>
        <v/>
      </c>
      <c r="M101" s="1" t="str">
        <f t="shared" si="2"/>
        <v/>
      </c>
      <c r="N101" s="1" t="str">
        <f t="shared" si="2"/>
        <v/>
      </c>
      <c r="O101" s="1" t="str">
        <f t="shared" si="2"/>
        <v/>
      </c>
      <c r="P101" s="1" t="str">
        <f t="shared" si="2"/>
        <v/>
      </c>
    </row>
    <row r="102" spans="1:16">
      <c r="A102" s="2">
        <v>101</v>
      </c>
      <c r="B102" s="3" t="s">
        <v>190</v>
      </c>
      <c r="C102" s="4" t="s">
        <v>272</v>
      </c>
      <c r="D102" s="4" t="s">
        <v>278</v>
      </c>
      <c r="E102" s="3" t="s">
        <v>249</v>
      </c>
      <c r="F102" s="7">
        <v>255</v>
      </c>
      <c r="G102" s="7" t="s">
        <v>1180</v>
      </c>
      <c r="H102" s="8" t="s">
        <v>1204</v>
      </c>
      <c r="I102" s="9"/>
      <c r="J102" s="10"/>
      <c r="K102" s="31"/>
      <c r="L102" s="39" t="str">
        <f>DBCS(基本情報!Y103)</f>
        <v/>
      </c>
      <c r="M102" s="1" t="str">
        <f t="shared" si="2"/>
        <v/>
      </c>
      <c r="N102" s="1" t="str">
        <f t="shared" si="2"/>
        <v/>
      </c>
      <c r="O102" s="1" t="str">
        <f t="shared" si="2"/>
        <v/>
      </c>
      <c r="P102" s="1" t="str">
        <f t="shared" si="2"/>
        <v/>
      </c>
    </row>
    <row r="103" spans="1:16">
      <c r="A103" s="2">
        <v>102</v>
      </c>
      <c r="B103" s="3" t="s">
        <v>190</v>
      </c>
      <c r="C103" s="4" t="s">
        <v>272</v>
      </c>
      <c r="D103" s="4" t="s">
        <v>279</v>
      </c>
      <c r="E103" s="3" t="s">
        <v>182</v>
      </c>
      <c r="F103" s="7">
        <v>1</v>
      </c>
      <c r="G103" s="7" t="s">
        <v>1180</v>
      </c>
      <c r="H103" s="8" t="s">
        <v>1204</v>
      </c>
      <c r="I103" s="8" t="s">
        <v>193</v>
      </c>
      <c r="J103" s="10" t="s">
        <v>280</v>
      </c>
      <c r="K103" s="31"/>
      <c r="L103" s="39" t="str">
        <f>_xlfn.CONCAT(基本情報!L104)</f>
        <v/>
      </c>
      <c r="M103" s="1" t="str">
        <f t="shared" si="2"/>
        <v/>
      </c>
      <c r="N103" s="1" t="str">
        <f t="shared" si="2"/>
        <v/>
      </c>
      <c r="O103" s="1" t="str">
        <f t="shared" si="2"/>
        <v/>
      </c>
      <c r="P103" s="1" t="str">
        <f t="shared" si="2"/>
        <v/>
      </c>
    </row>
    <row r="104" spans="1:16">
      <c r="A104" s="2">
        <v>103</v>
      </c>
      <c r="B104" s="3" t="s">
        <v>190</v>
      </c>
      <c r="C104" s="4" t="s">
        <v>272</v>
      </c>
      <c r="D104" s="4" t="s">
        <v>281</v>
      </c>
      <c r="E104" s="3" t="s">
        <v>182</v>
      </c>
      <c r="F104" s="7">
        <v>7</v>
      </c>
      <c r="G104" s="7" t="s">
        <v>1180</v>
      </c>
      <c r="H104" s="8" t="s">
        <v>1204</v>
      </c>
      <c r="I104" s="9"/>
      <c r="J104" s="10"/>
      <c r="K104" s="31"/>
      <c r="L104" s="39" t="str">
        <f>_xlfn.CONCAT(基本情報!Y104,基本情報!Z104,基本情報!AA104,基本情報!AB104,基本情報!AC104,基本情報!AD104,基本情報!AE104)</f>
        <v/>
      </c>
      <c r="M104" s="1" t="str">
        <f t="shared" si="2"/>
        <v/>
      </c>
      <c r="N104" s="1" t="str">
        <f t="shared" si="2"/>
        <v/>
      </c>
      <c r="O104" s="1" t="str">
        <f t="shared" si="2"/>
        <v/>
      </c>
      <c r="P104" s="1" t="str">
        <f t="shared" si="2"/>
        <v/>
      </c>
    </row>
    <row r="105" spans="1:16">
      <c r="A105" s="2">
        <v>104</v>
      </c>
      <c r="B105" s="3" t="s">
        <v>190</v>
      </c>
      <c r="C105" s="4" t="s">
        <v>272</v>
      </c>
      <c r="D105" s="4" t="s">
        <v>282</v>
      </c>
      <c r="E105" s="3" t="s">
        <v>232</v>
      </c>
      <c r="F105" s="7">
        <v>255</v>
      </c>
      <c r="G105" s="7" t="s">
        <v>1180</v>
      </c>
      <c r="H105" s="8" t="s">
        <v>1204</v>
      </c>
      <c r="I105" s="9"/>
      <c r="J105" s="10"/>
      <c r="K105" s="31"/>
      <c r="L105" s="39" t="str">
        <f>DBCS(基本情報!L105)</f>
        <v/>
      </c>
      <c r="M105" s="1" t="str">
        <f t="shared" si="2"/>
        <v/>
      </c>
      <c r="N105" s="1" t="str">
        <f t="shared" si="2"/>
        <v/>
      </c>
      <c r="O105" s="1" t="str">
        <f t="shared" si="2"/>
        <v/>
      </c>
      <c r="P105" s="1" t="str">
        <f t="shared" si="2"/>
        <v/>
      </c>
    </row>
    <row r="106" spans="1:16">
      <c r="A106" s="2">
        <v>105</v>
      </c>
      <c r="B106" s="3" t="s">
        <v>190</v>
      </c>
      <c r="C106" s="4" t="s">
        <v>283</v>
      </c>
      <c r="D106" s="4" t="s">
        <v>284</v>
      </c>
      <c r="E106" s="3" t="s">
        <v>232</v>
      </c>
      <c r="F106" s="7">
        <v>255</v>
      </c>
      <c r="G106" s="7" t="s">
        <v>1180</v>
      </c>
      <c r="H106" s="8" t="s">
        <v>1204</v>
      </c>
      <c r="I106" s="9"/>
      <c r="J106" s="10"/>
      <c r="K106" s="31"/>
      <c r="L106" s="39" t="str">
        <f>DBCS(基本情報!L106)</f>
        <v/>
      </c>
      <c r="M106" s="1" t="str">
        <f t="shared" si="2"/>
        <v/>
      </c>
      <c r="N106" s="1" t="str">
        <f t="shared" si="2"/>
        <v/>
      </c>
      <c r="O106" s="1" t="str">
        <f t="shared" si="2"/>
        <v/>
      </c>
      <c r="P106" s="1" t="str">
        <f t="shared" si="2"/>
        <v/>
      </c>
    </row>
    <row r="107" spans="1:16">
      <c r="A107" s="2">
        <v>106</v>
      </c>
      <c r="B107" s="3" t="s">
        <v>190</v>
      </c>
      <c r="C107" s="4" t="s">
        <v>1119</v>
      </c>
      <c r="D107" s="4" t="s">
        <v>286</v>
      </c>
      <c r="E107" s="3" t="s">
        <v>182</v>
      </c>
      <c r="F107" s="7">
        <v>5</v>
      </c>
      <c r="G107" s="7" t="s">
        <v>1180</v>
      </c>
      <c r="H107" s="8" t="s">
        <v>1205</v>
      </c>
      <c r="I107" s="9"/>
      <c r="J107" s="10"/>
      <c r="K107" s="31"/>
      <c r="L107" s="39" t="str">
        <f>_xlfn.CONCAT(基本情報!L109,基本情報!M109,基本情報!N109,基本情報!O109,基本情報!P109)</f>
        <v/>
      </c>
      <c r="M107" s="1" t="str">
        <f t="shared" si="2"/>
        <v/>
      </c>
      <c r="N107" s="1" t="str">
        <f t="shared" si="2"/>
        <v/>
      </c>
      <c r="O107" s="1" t="str">
        <f t="shared" si="2"/>
        <v/>
      </c>
      <c r="P107" s="1" t="str">
        <f t="shared" si="2"/>
        <v/>
      </c>
    </row>
    <row r="108" spans="1:16">
      <c r="A108" s="2">
        <v>107</v>
      </c>
      <c r="B108" s="3" t="s">
        <v>190</v>
      </c>
      <c r="C108" s="4" t="s">
        <v>285</v>
      </c>
      <c r="D108" s="4" t="s">
        <v>254</v>
      </c>
      <c r="E108" s="3" t="s">
        <v>182</v>
      </c>
      <c r="F108" s="7">
        <v>8</v>
      </c>
      <c r="G108" s="7" t="s">
        <v>1180</v>
      </c>
      <c r="H108" s="8" t="s">
        <v>1205</v>
      </c>
      <c r="I108" s="9"/>
      <c r="J108" s="10"/>
      <c r="K108" s="31"/>
      <c r="L108" s="39" t="str">
        <f>_xlfn.CONCAT(基本情報!L110,基本情報!M110,基本情報!N110,基本情報!O110,基本情報!P110,基本情報!Q110,基本情報!R110,基本情報!S110)</f>
        <v/>
      </c>
      <c r="M108" s="1" t="str">
        <f t="shared" si="2"/>
        <v/>
      </c>
      <c r="N108" s="1" t="str">
        <f t="shared" si="2"/>
        <v/>
      </c>
      <c r="O108" s="1" t="str">
        <f t="shared" si="2"/>
        <v/>
      </c>
      <c r="P108" s="1" t="str">
        <f t="shared" si="2"/>
        <v/>
      </c>
    </row>
    <row r="109" spans="1:16">
      <c r="A109" s="2">
        <v>108</v>
      </c>
      <c r="B109" s="3" t="s">
        <v>190</v>
      </c>
      <c r="C109" s="4" t="s">
        <v>285</v>
      </c>
      <c r="D109" s="4" t="s">
        <v>255</v>
      </c>
      <c r="E109" s="3" t="s">
        <v>232</v>
      </c>
      <c r="F109" s="7">
        <v>255</v>
      </c>
      <c r="G109" s="7" t="s">
        <v>1180</v>
      </c>
      <c r="H109" s="8" t="s">
        <v>1205</v>
      </c>
      <c r="I109" s="9"/>
      <c r="J109" s="10"/>
      <c r="K109" s="31"/>
      <c r="L109" s="39" t="str">
        <f>DBCS(基本情報!L111)</f>
        <v/>
      </c>
      <c r="M109" s="1" t="str">
        <f t="shared" si="2"/>
        <v/>
      </c>
      <c r="N109" s="1" t="str">
        <f t="shared" si="2"/>
        <v/>
      </c>
      <c r="O109" s="1" t="str">
        <f t="shared" si="2"/>
        <v/>
      </c>
      <c r="P109" s="1" t="str">
        <f t="shared" si="2"/>
        <v/>
      </c>
    </row>
    <row r="110" spans="1:16">
      <c r="A110" s="2">
        <v>109</v>
      </c>
      <c r="B110" s="3" t="s">
        <v>190</v>
      </c>
      <c r="C110" s="4" t="s">
        <v>285</v>
      </c>
      <c r="D110" s="4" t="s">
        <v>256</v>
      </c>
      <c r="E110" s="3" t="s">
        <v>249</v>
      </c>
      <c r="F110" s="7">
        <v>255</v>
      </c>
      <c r="G110" s="7" t="s">
        <v>1180</v>
      </c>
      <c r="H110" s="8" t="s">
        <v>1205</v>
      </c>
      <c r="I110" s="9"/>
      <c r="J110" s="10"/>
      <c r="K110" s="31"/>
      <c r="L110" s="39" t="str">
        <f>DBCS(基本情報!L112)</f>
        <v/>
      </c>
      <c r="M110" s="1" t="str">
        <f t="shared" si="2"/>
        <v/>
      </c>
      <c r="N110" s="1" t="str">
        <f t="shared" si="2"/>
        <v/>
      </c>
      <c r="O110" s="1" t="str">
        <f t="shared" si="2"/>
        <v/>
      </c>
      <c r="P110" s="1" t="str">
        <f t="shared" si="2"/>
        <v/>
      </c>
    </row>
    <row r="111" spans="1:16">
      <c r="A111" s="2">
        <v>110</v>
      </c>
      <c r="B111" s="3" t="s">
        <v>287</v>
      </c>
      <c r="C111" s="4" t="s">
        <v>288</v>
      </c>
      <c r="D111" s="4" t="s">
        <v>289</v>
      </c>
      <c r="E111" s="3" t="s">
        <v>232</v>
      </c>
      <c r="F111" s="7">
        <v>128</v>
      </c>
      <c r="G111" s="7" t="s">
        <v>1180</v>
      </c>
      <c r="H111" s="20" t="s">
        <v>1206</v>
      </c>
      <c r="I111" s="9"/>
      <c r="J111" s="10"/>
      <c r="K111" s="31"/>
      <c r="L111" s="39" t="str">
        <f>IF(_xlfn.CONCAT(基本情報!G44)="0",DBCS(法人情報!K5),"")</f>
        <v/>
      </c>
      <c r="M111" s="1" t="str">
        <f t="shared" si="2"/>
        <v/>
      </c>
      <c r="N111" s="1" t="str">
        <f t="shared" si="2"/>
        <v/>
      </c>
      <c r="O111" s="1" t="str">
        <f t="shared" si="2"/>
        <v/>
      </c>
      <c r="P111" s="1" t="str">
        <f t="shared" si="2"/>
        <v/>
      </c>
    </row>
    <row r="112" spans="1:16">
      <c r="A112" s="2">
        <v>111</v>
      </c>
      <c r="B112" s="3" t="s">
        <v>287</v>
      </c>
      <c r="C112" s="4" t="s">
        <v>288</v>
      </c>
      <c r="D112" s="4" t="s">
        <v>290</v>
      </c>
      <c r="E112" s="3" t="s">
        <v>249</v>
      </c>
      <c r="F112" s="7">
        <v>128</v>
      </c>
      <c r="G112" s="7" t="s">
        <v>1180</v>
      </c>
      <c r="H112" s="20" t="s">
        <v>1206</v>
      </c>
      <c r="I112" s="9"/>
      <c r="J112" s="10"/>
      <c r="K112" s="31"/>
      <c r="L112" s="39" t="str">
        <f>IF(_xlfn.CONCAT(基本情報!G44)="0",DBCS(法人情報!Y5),"")</f>
        <v/>
      </c>
      <c r="M112" s="1" t="str">
        <f t="shared" si="2"/>
        <v/>
      </c>
      <c r="N112" s="1" t="str">
        <f t="shared" si="2"/>
        <v/>
      </c>
      <c r="O112" s="1" t="str">
        <f t="shared" si="2"/>
        <v/>
      </c>
      <c r="P112" s="1" t="str">
        <f t="shared" si="2"/>
        <v/>
      </c>
    </row>
    <row r="113" spans="1:16">
      <c r="A113" s="2">
        <v>112</v>
      </c>
      <c r="B113" s="3" t="s">
        <v>287</v>
      </c>
      <c r="C113" s="4" t="s">
        <v>288</v>
      </c>
      <c r="D113" s="4" t="s">
        <v>291</v>
      </c>
      <c r="E113" s="3" t="s">
        <v>182</v>
      </c>
      <c r="F113" s="7">
        <v>13</v>
      </c>
      <c r="G113" s="7" t="s">
        <v>1180</v>
      </c>
      <c r="H113" s="20" t="s">
        <v>1206</v>
      </c>
      <c r="I113" s="9"/>
      <c r="J113" s="10"/>
      <c r="K113" s="31"/>
      <c r="L113" s="39" t="str">
        <f>IF(_xlfn.CONCAT(基本情報!G44)="0",_xlfn.CONCAT(法人情報!K6,法人情報!L6,法人情報!M6,法人情報!N6,法人情報!O6,法人情報!P6,法人情報!Q6,法人情報!R6,法人情報!S6,法人情報!T6,法人情報!U6,法人情報!V6,法人情報!W6),"")</f>
        <v/>
      </c>
      <c r="M113" s="1" t="str">
        <f t="shared" si="2"/>
        <v/>
      </c>
      <c r="N113" s="1" t="str">
        <f t="shared" si="2"/>
        <v/>
      </c>
      <c r="O113" s="1" t="str">
        <f t="shared" si="2"/>
        <v/>
      </c>
      <c r="P113" s="1" t="str">
        <f t="shared" si="2"/>
        <v/>
      </c>
    </row>
    <row r="114" spans="1:16">
      <c r="A114" s="2">
        <v>113</v>
      </c>
      <c r="B114" s="3" t="s">
        <v>287</v>
      </c>
      <c r="C114" s="4" t="s">
        <v>288</v>
      </c>
      <c r="D114" s="4" t="s">
        <v>292</v>
      </c>
      <c r="E114" s="3" t="s">
        <v>232</v>
      </c>
      <c r="F114" s="7">
        <v>255</v>
      </c>
      <c r="G114" s="7" t="s">
        <v>1180</v>
      </c>
      <c r="H114" s="20" t="s">
        <v>1206</v>
      </c>
      <c r="I114" s="9"/>
      <c r="J114" s="10"/>
      <c r="K114" s="31"/>
      <c r="L114" s="39" t="str">
        <f>IF(_xlfn.CONCAT(基本情報!G44)="0",DBCS(基本情報!K59),"")</f>
        <v/>
      </c>
      <c r="M114" s="1" t="str">
        <f t="shared" si="2"/>
        <v/>
      </c>
      <c r="N114" s="1" t="str">
        <f t="shared" si="2"/>
        <v/>
      </c>
      <c r="O114" s="1" t="str">
        <f t="shared" si="2"/>
        <v/>
      </c>
      <c r="P114" s="1" t="str">
        <f t="shared" si="2"/>
        <v/>
      </c>
    </row>
    <row r="115" spans="1:16">
      <c r="A115" s="2">
        <v>114</v>
      </c>
      <c r="B115" s="3" t="s">
        <v>287</v>
      </c>
      <c r="C115" s="4" t="s">
        <v>288</v>
      </c>
      <c r="D115" s="4" t="s">
        <v>293</v>
      </c>
      <c r="E115" s="3" t="s">
        <v>1174</v>
      </c>
      <c r="F115" s="7">
        <v>255</v>
      </c>
      <c r="G115" s="7" t="s">
        <v>1180</v>
      </c>
      <c r="H115" s="20" t="s">
        <v>1206</v>
      </c>
      <c r="I115" s="9"/>
      <c r="J115" s="10"/>
      <c r="K115" s="31"/>
      <c r="L115" s="39" t="str">
        <f>IF(_xlfn.CONCAT(基本情報!G44)="0",DBCS(基本情報!K60),"")</f>
        <v/>
      </c>
      <c r="M115" s="1" t="str">
        <f t="shared" si="2"/>
        <v/>
      </c>
      <c r="N115" s="1" t="str">
        <f t="shared" si="2"/>
        <v/>
      </c>
      <c r="O115" s="1" t="str">
        <f t="shared" si="2"/>
        <v/>
      </c>
      <c r="P115" s="1" t="str">
        <f t="shared" si="2"/>
        <v/>
      </c>
    </row>
    <row r="116" spans="1:16">
      <c r="A116" s="2">
        <v>115</v>
      </c>
      <c r="B116" s="3" t="s">
        <v>287</v>
      </c>
      <c r="C116" s="4" t="s">
        <v>288</v>
      </c>
      <c r="D116" s="4" t="s">
        <v>294</v>
      </c>
      <c r="E116" s="3" t="s">
        <v>182</v>
      </c>
      <c r="F116" s="7">
        <v>255</v>
      </c>
      <c r="G116" s="7" t="s">
        <v>1180</v>
      </c>
      <c r="H116" s="20" t="s">
        <v>1206</v>
      </c>
      <c r="I116" s="9"/>
      <c r="J116" s="10"/>
      <c r="K116" s="31"/>
      <c r="L116" s="39" t="str">
        <f>IF(_xlfn.CONCAT(基本情報!G44)="0",法人情報!K7,"")</f>
        <v/>
      </c>
      <c r="M116" s="1" t="str">
        <f t="shared" si="2"/>
        <v/>
      </c>
      <c r="N116" s="1" t="str">
        <f t="shared" si="2"/>
        <v/>
      </c>
      <c r="O116" s="1" t="str">
        <f t="shared" si="2"/>
        <v/>
      </c>
      <c r="P116" s="1" t="str">
        <f t="shared" si="2"/>
        <v/>
      </c>
    </row>
    <row r="117" spans="1:16">
      <c r="A117" s="2">
        <v>116</v>
      </c>
      <c r="B117" s="3" t="s">
        <v>287</v>
      </c>
      <c r="C117" s="4" t="s">
        <v>288</v>
      </c>
      <c r="D117" s="4" t="s">
        <v>295</v>
      </c>
      <c r="E117" s="3" t="s">
        <v>182</v>
      </c>
      <c r="F117" s="7">
        <v>4</v>
      </c>
      <c r="G117" s="7" t="s">
        <v>1180</v>
      </c>
      <c r="H117" s="20" t="s">
        <v>1206</v>
      </c>
      <c r="I117" s="9" t="s">
        <v>258</v>
      </c>
      <c r="J117" s="10"/>
      <c r="K117" s="31"/>
      <c r="L117" s="39" t="str">
        <f>IF(_xlfn.CONCAT(基本情報!G44)="0",法人情報!Y7,"")</f>
        <v/>
      </c>
      <c r="M117" s="1" t="str">
        <f t="shared" si="2"/>
        <v/>
      </c>
      <c r="N117" s="1" t="str">
        <f t="shared" si="2"/>
        <v/>
      </c>
      <c r="O117" s="1" t="str">
        <f t="shared" si="2"/>
        <v/>
      </c>
      <c r="P117" s="1" t="str">
        <f t="shared" si="2"/>
        <v/>
      </c>
    </row>
    <row r="118" spans="1:16">
      <c r="A118" s="2">
        <v>117</v>
      </c>
      <c r="B118" s="3" t="s">
        <v>287</v>
      </c>
      <c r="C118" s="4" t="s">
        <v>288</v>
      </c>
      <c r="D118" s="4" t="s">
        <v>296</v>
      </c>
      <c r="E118" s="3" t="s">
        <v>182</v>
      </c>
      <c r="F118" s="7">
        <v>2</v>
      </c>
      <c r="G118" s="7" t="s">
        <v>1180</v>
      </c>
      <c r="H118" s="20" t="s">
        <v>1206</v>
      </c>
      <c r="I118" s="9" t="s">
        <v>260</v>
      </c>
      <c r="J118" s="10"/>
      <c r="K118" s="31"/>
      <c r="L118" s="39" t="str">
        <f>IF(_xlfn.CONCAT(基本情報!G44)="0",法人情報!AD7,"")</f>
        <v/>
      </c>
      <c r="M118" s="1" t="str">
        <f t="shared" si="2"/>
        <v/>
      </c>
      <c r="N118" s="1" t="str">
        <f t="shared" si="2"/>
        <v/>
      </c>
      <c r="O118" s="1" t="str">
        <f t="shared" si="2"/>
        <v/>
      </c>
      <c r="P118" s="1" t="str">
        <f t="shared" si="2"/>
        <v/>
      </c>
    </row>
    <row r="119" spans="1:16">
      <c r="A119" s="2">
        <v>118</v>
      </c>
      <c r="B119" s="3" t="s">
        <v>287</v>
      </c>
      <c r="C119" s="4" t="s">
        <v>288</v>
      </c>
      <c r="D119" s="4" t="s">
        <v>297</v>
      </c>
      <c r="E119" s="3" t="s">
        <v>182</v>
      </c>
      <c r="F119" s="7">
        <v>255</v>
      </c>
      <c r="G119" s="7" t="s">
        <v>1180</v>
      </c>
      <c r="H119" s="20" t="s">
        <v>1206</v>
      </c>
      <c r="I119" s="9"/>
      <c r="J119" s="10"/>
      <c r="K119" s="31"/>
      <c r="L119" s="39" t="str">
        <f>IF(_xlfn.CONCAT(基本情報!G44)="0",法人情報!K8,"")</f>
        <v/>
      </c>
      <c r="M119" s="1" t="str">
        <f t="shared" si="2"/>
        <v/>
      </c>
      <c r="N119" s="1" t="str">
        <f t="shared" si="2"/>
        <v/>
      </c>
      <c r="O119" s="1" t="str">
        <f t="shared" si="2"/>
        <v/>
      </c>
      <c r="P119" s="1" t="str">
        <f t="shared" si="2"/>
        <v/>
      </c>
    </row>
    <row r="120" spans="1:16">
      <c r="A120" s="2">
        <v>119</v>
      </c>
      <c r="B120" s="3" t="s">
        <v>287</v>
      </c>
      <c r="C120" s="4" t="s">
        <v>288</v>
      </c>
      <c r="D120" s="4" t="s">
        <v>298</v>
      </c>
      <c r="E120" s="3" t="s">
        <v>182</v>
      </c>
      <c r="F120" s="7">
        <v>255</v>
      </c>
      <c r="G120" s="7" t="s">
        <v>1180</v>
      </c>
      <c r="H120" s="20" t="s">
        <v>1206</v>
      </c>
      <c r="I120" s="9"/>
      <c r="J120" s="10"/>
      <c r="K120" s="31"/>
      <c r="L120" s="39" t="str">
        <f>IF(_xlfn.CONCAT(基本情報!G44)="0",法人情報!Y8,"")</f>
        <v/>
      </c>
      <c r="M120" s="1" t="str">
        <f t="shared" si="2"/>
        <v/>
      </c>
      <c r="N120" s="1" t="str">
        <f t="shared" si="2"/>
        <v/>
      </c>
      <c r="O120" s="1" t="str">
        <f t="shared" si="2"/>
        <v/>
      </c>
      <c r="P120" s="1" t="str">
        <f t="shared" si="2"/>
        <v/>
      </c>
    </row>
    <row r="121" spans="1:16">
      <c r="A121" s="2">
        <v>120</v>
      </c>
      <c r="B121" s="3" t="s">
        <v>287</v>
      </c>
      <c r="C121" s="4" t="s">
        <v>288</v>
      </c>
      <c r="D121" s="4" t="s">
        <v>1163</v>
      </c>
      <c r="E121" s="5" t="s">
        <v>1175</v>
      </c>
      <c r="F121" s="7">
        <v>255</v>
      </c>
      <c r="G121" s="7" t="s">
        <v>1180</v>
      </c>
      <c r="H121" s="20" t="s">
        <v>1244</v>
      </c>
      <c r="I121" s="9"/>
      <c r="J121" s="27"/>
      <c r="K121" s="31"/>
      <c r="L121" s="39" t="str">
        <f>IF(_xlfn.CONCAT(基本情報!G44)="0",ASC(法人情報!K12),"")</f>
        <v/>
      </c>
      <c r="M121" s="1" t="str">
        <f t="shared" si="2"/>
        <v/>
      </c>
      <c r="N121" s="1" t="str">
        <f t="shared" si="2"/>
        <v/>
      </c>
      <c r="O121" s="1" t="str">
        <f t="shared" si="2"/>
        <v/>
      </c>
      <c r="P121" s="1" t="str">
        <f t="shared" si="2"/>
        <v/>
      </c>
    </row>
    <row r="122" spans="1:16">
      <c r="A122" s="2">
        <v>121</v>
      </c>
      <c r="B122" s="3" t="s">
        <v>287</v>
      </c>
      <c r="C122" s="4" t="s">
        <v>288</v>
      </c>
      <c r="D122" s="4" t="s">
        <v>1164</v>
      </c>
      <c r="E122" s="3" t="s">
        <v>182</v>
      </c>
      <c r="F122" s="7">
        <v>7</v>
      </c>
      <c r="G122" s="7" t="s">
        <v>1180</v>
      </c>
      <c r="H122" s="20" t="s">
        <v>1206</v>
      </c>
      <c r="I122" s="9"/>
      <c r="J122" s="10" t="s">
        <v>362</v>
      </c>
      <c r="K122" s="31"/>
      <c r="L122" s="39" t="str">
        <f>IF(_xlfn.CONCAT(基本情報!G44)="0",_xlfn.CONCAT(法人情報!K15,法人情報!L15,法人情報!M15,法人情報!O15,法人情報!P15,法人情報!Q15,法人情報!R15),"")</f>
        <v/>
      </c>
      <c r="M122" s="1" t="str">
        <f t="shared" si="2"/>
        <v/>
      </c>
      <c r="N122" s="1" t="str">
        <f t="shared" si="2"/>
        <v/>
      </c>
      <c r="O122" s="1" t="str">
        <f t="shared" si="2"/>
        <v/>
      </c>
      <c r="P122" s="1" t="str">
        <f t="shared" si="2"/>
        <v/>
      </c>
    </row>
    <row r="123" spans="1:16">
      <c r="A123" s="2">
        <v>122</v>
      </c>
      <c r="B123" s="3" t="s">
        <v>287</v>
      </c>
      <c r="C123" s="4" t="s">
        <v>288</v>
      </c>
      <c r="D123" s="4" t="s">
        <v>300</v>
      </c>
      <c r="E123" s="3" t="s">
        <v>349</v>
      </c>
      <c r="F123" s="7">
        <v>40</v>
      </c>
      <c r="G123" s="7" t="s">
        <v>1180</v>
      </c>
      <c r="H123" s="20" t="s">
        <v>1206</v>
      </c>
      <c r="I123" s="9"/>
      <c r="J123" s="10"/>
      <c r="K123" s="31"/>
      <c r="L123" s="39" t="str">
        <f>IF(_xlfn.CONCAT(基本情報!G44)="0",法人情報!K16,"")</f>
        <v/>
      </c>
      <c r="M123" s="1" t="str">
        <f t="shared" si="2"/>
        <v/>
      </c>
      <c r="N123" s="1" t="str">
        <f t="shared" si="2"/>
        <v/>
      </c>
      <c r="O123" s="1" t="str">
        <f t="shared" si="2"/>
        <v/>
      </c>
      <c r="P123" s="1" t="str">
        <f t="shared" si="2"/>
        <v/>
      </c>
    </row>
    <row r="124" spans="1:16">
      <c r="A124" s="2">
        <v>123</v>
      </c>
      <c r="B124" s="3" t="s">
        <v>287</v>
      </c>
      <c r="C124" s="4" t="s">
        <v>288</v>
      </c>
      <c r="D124" s="4" t="s">
        <v>301</v>
      </c>
      <c r="E124" s="3" t="s">
        <v>232</v>
      </c>
      <c r="F124" s="7">
        <v>70</v>
      </c>
      <c r="G124" s="7" t="s">
        <v>1180</v>
      </c>
      <c r="H124" s="20" t="s">
        <v>1206</v>
      </c>
      <c r="I124" s="9"/>
      <c r="J124" s="10"/>
      <c r="K124" s="31"/>
      <c r="L124" s="39" t="str">
        <f>IF(_xlfn.CONCAT(基本情報!G44)="0",DBCS(法人情報!K17),"")</f>
        <v/>
      </c>
      <c r="M124" s="1" t="str">
        <f t="shared" si="2"/>
        <v/>
      </c>
      <c r="N124" s="1" t="str">
        <f t="shared" si="2"/>
        <v/>
      </c>
      <c r="O124" s="1" t="str">
        <f t="shared" si="2"/>
        <v/>
      </c>
      <c r="P124" s="1" t="str">
        <f t="shared" si="2"/>
        <v/>
      </c>
    </row>
    <row r="125" spans="1:16">
      <c r="A125" s="2">
        <v>124</v>
      </c>
      <c r="B125" s="3" t="s">
        <v>287</v>
      </c>
      <c r="C125" s="4" t="s">
        <v>288</v>
      </c>
      <c r="D125" s="4" t="s">
        <v>302</v>
      </c>
      <c r="E125" s="3" t="s">
        <v>232</v>
      </c>
      <c r="F125" s="7">
        <v>70</v>
      </c>
      <c r="G125" s="7" t="s">
        <v>1180</v>
      </c>
      <c r="H125" s="20" t="s">
        <v>1206</v>
      </c>
      <c r="I125" s="9"/>
      <c r="J125" s="10"/>
      <c r="K125" s="31"/>
      <c r="L125" s="39" t="str">
        <f>IF(_xlfn.CONCAT(基本情報!G44)="0",DBCS(法人情報!K18),"")</f>
        <v/>
      </c>
      <c r="M125" s="1" t="str">
        <f t="shared" si="2"/>
        <v/>
      </c>
      <c r="N125" s="1" t="str">
        <f t="shared" si="2"/>
        <v/>
      </c>
      <c r="O125" s="1" t="str">
        <f t="shared" si="2"/>
        <v/>
      </c>
      <c r="P125" s="1" t="str">
        <f t="shared" si="2"/>
        <v/>
      </c>
    </row>
    <row r="126" spans="1:16">
      <c r="A126" s="2">
        <v>125</v>
      </c>
      <c r="B126" s="3" t="s">
        <v>287</v>
      </c>
      <c r="C126" s="4" t="s">
        <v>288</v>
      </c>
      <c r="D126" s="4" t="s">
        <v>303</v>
      </c>
      <c r="E126" s="3" t="s">
        <v>232</v>
      </c>
      <c r="F126" s="7">
        <v>70</v>
      </c>
      <c r="G126" s="7" t="s">
        <v>1180</v>
      </c>
      <c r="H126" s="20" t="s">
        <v>1244</v>
      </c>
      <c r="I126" s="9"/>
      <c r="J126" s="10"/>
      <c r="K126" s="31"/>
      <c r="L126" s="39" t="str">
        <f>IF(_xlfn.CONCAT(基本情報!G44)="0",DBCS(法人情報!K19),"")</f>
        <v/>
      </c>
      <c r="M126" s="1" t="str">
        <f t="shared" si="2"/>
        <v/>
      </c>
      <c r="N126" s="1" t="str">
        <f t="shared" si="2"/>
        <v/>
      </c>
      <c r="O126" s="1" t="str">
        <f t="shared" si="2"/>
        <v/>
      </c>
      <c r="P126" s="1" t="str">
        <f t="shared" si="2"/>
        <v/>
      </c>
    </row>
    <row r="127" spans="1:16">
      <c r="A127" s="2">
        <v>126</v>
      </c>
      <c r="B127" s="3" t="s">
        <v>287</v>
      </c>
      <c r="C127" s="4" t="s">
        <v>288</v>
      </c>
      <c r="D127" s="4" t="s">
        <v>304</v>
      </c>
      <c r="E127" s="3" t="s">
        <v>249</v>
      </c>
      <c r="F127" s="7">
        <v>40</v>
      </c>
      <c r="G127" s="7" t="s">
        <v>1180</v>
      </c>
      <c r="H127" s="20" t="s">
        <v>1206</v>
      </c>
      <c r="I127" s="9"/>
      <c r="J127" s="10"/>
      <c r="K127" s="31"/>
      <c r="L127" s="39" t="str">
        <f>IF(_xlfn.CONCAT(基本情報!G44)="0", VLOOKUP(法人情報!K16,参照マスタ!AP1:AQ47,2,FALSE),"")</f>
        <v/>
      </c>
      <c r="M127" s="1" t="str">
        <f t="shared" si="2"/>
        <v/>
      </c>
      <c r="N127" s="1" t="str">
        <f t="shared" si="2"/>
        <v/>
      </c>
      <c r="O127" s="1" t="str">
        <f t="shared" si="2"/>
        <v/>
      </c>
      <c r="P127" s="1" t="str">
        <f t="shared" si="2"/>
        <v/>
      </c>
    </row>
    <row r="128" spans="1:16">
      <c r="A128" s="2">
        <v>127</v>
      </c>
      <c r="B128" s="3" t="s">
        <v>287</v>
      </c>
      <c r="C128" s="4" t="s">
        <v>288</v>
      </c>
      <c r="D128" s="4" t="s">
        <v>305</v>
      </c>
      <c r="E128" s="3" t="s">
        <v>249</v>
      </c>
      <c r="F128" s="7">
        <v>70</v>
      </c>
      <c r="G128" s="7" t="s">
        <v>1180</v>
      </c>
      <c r="H128" s="20" t="s">
        <v>1206</v>
      </c>
      <c r="I128" s="9"/>
      <c r="J128" s="10"/>
      <c r="K128" s="31"/>
      <c r="L128" s="39" t="str">
        <f>IF(_xlfn.CONCAT(基本情報!G44)="0", DBCS(法人情報!Y17),"")</f>
        <v/>
      </c>
      <c r="M128" s="1" t="str">
        <f t="shared" si="2"/>
        <v/>
      </c>
      <c r="N128" s="1" t="str">
        <f t="shared" si="2"/>
        <v/>
      </c>
      <c r="O128" s="1" t="str">
        <f t="shared" si="2"/>
        <v/>
      </c>
      <c r="P128" s="1" t="str">
        <f t="shared" si="2"/>
        <v/>
      </c>
    </row>
    <row r="129" spans="1:16">
      <c r="A129" s="2">
        <v>128</v>
      </c>
      <c r="B129" s="3" t="s">
        <v>287</v>
      </c>
      <c r="C129" s="4" t="s">
        <v>288</v>
      </c>
      <c r="D129" s="4" t="s">
        <v>306</v>
      </c>
      <c r="E129" s="3" t="s">
        <v>249</v>
      </c>
      <c r="F129" s="7">
        <v>70</v>
      </c>
      <c r="G129" s="7" t="s">
        <v>1180</v>
      </c>
      <c r="H129" s="20" t="s">
        <v>1206</v>
      </c>
      <c r="I129" s="9"/>
      <c r="J129" s="10"/>
      <c r="K129" s="31"/>
      <c r="L129" s="39" t="str">
        <f>IF(_xlfn.CONCAT(基本情報!G44)="0", DBCS(法人情報!Y18),"")</f>
        <v/>
      </c>
      <c r="M129" s="1" t="str">
        <f t="shared" si="2"/>
        <v/>
      </c>
      <c r="N129" s="1" t="str">
        <f t="shared" si="2"/>
        <v/>
      </c>
      <c r="O129" s="1" t="str">
        <f t="shared" si="2"/>
        <v/>
      </c>
      <c r="P129" s="1" t="str">
        <f t="shared" si="2"/>
        <v/>
      </c>
    </row>
    <row r="130" spans="1:16" ht="30">
      <c r="A130" s="2">
        <v>129</v>
      </c>
      <c r="B130" s="3" t="s">
        <v>287</v>
      </c>
      <c r="C130" s="4" t="s">
        <v>288</v>
      </c>
      <c r="D130" s="4" t="s">
        <v>307</v>
      </c>
      <c r="E130" s="3" t="s">
        <v>249</v>
      </c>
      <c r="F130" s="7">
        <v>70</v>
      </c>
      <c r="G130" s="7" t="s">
        <v>1180</v>
      </c>
      <c r="H130" s="20" t="s">
        <v>1207</v>
      </c>
      <c r="I130" s="9"/>
      <c r="J130" s="10"/>
      <c r="K130" s="31"/>
      <c r="L130" s="39" t="str">
        <f>IF(_xlfn.CONCAT(基本情報!G44)="0", DBCS(法人情報!Y19),"")</f>
        <v/>
      </c>
      <c r="M130" s="1" t="str">
        <f t="shared" si="2"/>
        <v/>
      </c>
      <c r="N130" s="1" t="str">
        <f t="shared" si="2"/>
        <v/>
      </c>
      <c r="O130" s="1" t="str">
        <f t="shared" si="2"/>
        <v/>
      </c>
      <c r="P130" s="1" t="str">
        <f t="shared" si="2"/>
        <v/>
      </c>
    </row>
    <row r="131" spans="1:16">
      <c r="A131" s="2">
        <v>130</v>
      </c>
      <c r="B131" s="3" t="s">
        <v>287</v>
      </c>
      <c r="C131" s="4" t="s">
        <v>308</v>
      </c>
      <c r="D131" s="4" t="s">
        <v>1165</v>
      </c>
      <c r="E131" s="3" t="s">
        <v>182</v>
      </c>
      <c r="F131" s="7">
        <v>11</v>
      </c>
      <c r="G131" s="7" t="s">
        <v>1180</v>
      </c>
      <c r="H131" s="20" t="s">
        <v>1206</v>
      </c>
      <c r="I131" s="9"/>
      <c r="J131" s="10" t="s">
        <v>1222</v>
      </c>
      <c r="K131" s="31"/>
      <c r="L131" s="39" t="str">
        <f>IF(_xlfn.CONCAT(基本情報!G44)="0", "0"&amp;法人情報!K20,"")</f>
        <v/>
      </c>
      <c r="M131" s="1" t="str">
        <f t="shared" ref="M131:P194" si="3">L131</f>
        <v/>
      </c>
      <c r="N131" s="1" t="str">
        <f t="shared" si="3"/>
        <v/>
      </c>
      <c r="O131" s="1" t="str">
        <f t="shared" si="3"/>
        <v/>
      </c>
      <c r="P131" s="1" t="str">
        <f t="shared" si="3"/>
        <v/>
      </c>
    </row>
    <row r="132" spans="1:16">
      <c r="A132" s="2">
        <v>131</v>
      </c>
      <c r="B132" s="3" t="s">
        <v>287</v>
      </c>
      <c r="C132" s="4" t="s">
        <v>309</v>
      </c>
      <c r="D132" s="4" t="s">
        <v>310</v>
      </c>
      <c r="E132" s="3" t="s">
        <v>232</v>
      </c>
      <c r="F132" s="7">
        <v>255</v>
      </c>
      <c r="G132" s="7" t="s">
        <v>1180</v>
      </c>
      <c r="H132" s="20" t="s">
        <v>1206</v>
      </c>
      <c r="I132" s="9"/>
      <c r="J132" s="10"/>
      <c r="K132" s="31"/>
      <c r="L132" s="39" t="str">
        <f>IF(_xlfn.CONCAT(基本情報!G44)="0", DBCS(法人情報!K10),"")</f>
        <v/>
      </c>
      <c r="M132" s="1" t="str">
        <f t="shared" si="3"/>
        <v/>
      </c>
      <c r="N132" s="1" t="str">
        <f t="shared" si="3"/>
        <v/>
      </c>
      <c r="O132" s="1" t="str">
        <f t="shared" si="3"/>
        <v/>
      </c>
      <c r="P132" s="1" t="str">
        <f t="shared" si="3"/>
        <v/>
      </c>
    </row>
    <row r="133" spans="1:16">
      <c r="A133" s="2">
        <v>132</v>
      </c>
      <c r="B133" s="3" t="s">
        <v>287</v>
      </c>
      <c r="C133" s="4" t="s">
        <v>311</v>
      </c>
      <c r="D133" s="4" t="s">
        <v>312</v>
      </c>
      <c r="E133" s="3" t="s">
        <v>249</v>
      </c>
      <c r="F133" s="7">
        <v>255</v>
      </c>
      <c r="G133" s="7" t="s">
        <v>1180</v>
      </c>
      <c r="H133" s="20" t="s">
        <v>1206</v>
      </c>
      <c r="I133" s="9"/>
      <c r="J133" s="10"/>
      <c r="K133" s="31"/>
      <c r="L133" s="39" t="str">
        <f>IF(_xlfn.CONCAT(基本情報!G44)="0", DBCS(法人情報!Y10),"")</f>
        <v/>
      </c>
      <c r="M133" s="1" t="str">
        <f t="shared" si="3"/>
        <v/>
      </c>
      <c r="N133" s="1" t="str">
        <f t="shared" si="3"/>
        <v/>
      </c>
      <c r="O133" s="1" t="str">
        <f t="shared" si="3"/>
        <v/>
      </c>
      <c r="P133" s="1" t="str">
        <f t="shared" si="3"/>
        <v/>
      </c>
    </row>
    <row r="134" spans="1:16">
      <c r="A134" s="2">
        <v>133</v>
      </c>
      <c r="B134" s="3" t="s">
        <v>287</v>
      </c>
      <c r="C134" s="4" t="s">
        <v>311</v>
      </c>
      <c r="D134" s="4" t="s">
        <v>313</v>
      </c>
      <c r="E134" s="3" t="s">
        <v>314</v>
      </c>
      <c r="F134" s="7">
        <v>255</v>
      </c>
      <c r="G134" s="7" t="s">
        <v>1180</v>
      </c>
      <c r="H134" s="20" t="s">
        <v>1206</v>
      </c>
      <c r="I134" s="9"/>
      <c r="J134" s="10"/>
      <c r="K134" s="31"/>
      <c r="L134" s="39" t="str">
        <f>IF(_xlfn.CONCAT(基本情報!G44)="0", 法人情報!K11,"")</f>
        <v/>
      </c>
      <c r="M134" s="1" t="str">
        <f t="shared" si="3"/>
        <v/>
      </c>
      <c r="N134" s="1" t="str">
        <f t="shared" si="3"/>
        <v/>
      </c>
      <c r="O134" s="1" t="str">
        <f t="shared" si="3"/>
        <v/>
      </c>
      <c r="P134" s="1" t="str">
        <f t="shared" si="3"/>
        <v/>
      </c>
    </row>
    <row r="135" spans="1:16">
      <c r="A135" s="2">
        <v>134</v>
      </c>
      <c r="B135" s="3" t="s">
        <v>287</v>
      </c>
      <c r="C135" s="4" t="s">
        <v>315</v>
      </c>
      <c r="D135" s="4" t="s">
        <v>316</v>
      </c>
      <c r="E135" s="3" t="s">
        <v>232</v>
      </c>
      <c r="F135" s="7">
        <v>255</v>
      </c>
      <c r="G135" s="7" t="s">
        <v>1180</v>
      </c>
      <c r="H135" s="20" t="s">
        <v>1206</v>
      </c>
      <c r="I135" s="9"/>
      <c r="J135" s="10"/>
      <c r="K135" s="31"/>
      <c r="L135" s="39" t="str">
        <f>IF(_xlfn.CONCAT(基本情報!G44)="0", DBCS(法人情報!K23),"")</f>
        <v/>
      </c>
      <c r="M135" s="1" t="str">
        <f t="shared" si="3"/>
        <v/>
      </c>
      <c r="N135" s="1" t="str">
        <f t="shared" si="3"/>
        <v/>
      </c>
      <c r="O135" s="1" t="str">
        <f t="shared" si="3"/>
        <v/>
      </c>
      <c r="P135" s="1" t="str">
        <f t="shared" si="3"/>
        <v/>
      </c>
    </row>
    <row r="136" spans="1:16">
      <c r="A136" s="2">
        <v>135</v>
      </c>
      <c r="B136" s="3" t="s">
        <v>287</v>
      </c>
      <c r="C136" s="4" t="s">
        <v>315</v>
      </c>
      <c r="D136" s="4" t="s">
        <v>317</v>
      </c>
      <c r="E136" s="3" t="s">
        <v>232</v>
      </c>
      <c r="F136" s="7">
        <v>255</v>
      </c>
      <c r="G136" s="7" t="s">
        <v>1180</v>
      </c>
      <c r="H136" s="20" t="s">
        <v>1206</v>
      </c>
      <c r="I136" s="9"/>
      <c r="J136" s="10"/>
      <c r="K136" s="31"/>
      <c r="L136" s="39" t="str">
        <f>IF(_xlfn.CONCAT(基本情報!G44)="0", DBCS(法人情報!K24),"")</f>
        <v/>
      </c>
      <c r="M136" s="1" t="str">
        <f t="shared" si="3"/>
        <v/>
      </c>
      <c r="N136" s="1" t="str">
        <f t="shared" si="3"/>
        <v/>
      </c>
      <c r="O136" s="1" t="str">
        <f t="shared" si="3"/>
        <v/>
      </c>
      <c r="P136" s="1" t="str">
        <f t="shared" si="3"/>
        <v/>
      </c>
    </row>
    <row r="137" spans="1:16">
      <c r="A137" s="2">
        <v>136</v>
      </c>
      <c r="B137" s="3" t="s">
        <v>287</v>
      </c>
      <c r="C137" s="4" t="s">
        <v>315</v>
      </c>
      <c r="D137" s="4" t="s">
        <v>318</v>
      </c>
      <c r="E137" s="3" t="s">
        <v>249</v>
      </c>
      <c r="F137" s="7">
        <v>255</v>
      </c>
      <c r="G137" s="7" t="s">
        <v>1180</v>
      </c>
      <c r="H137" s="20" t="s">
        <v>1206</v>
      </c>
      <c r="I137" s="9"/>
      <c r="J137" s="10"/>
      <c r="K137" s="31"/>
      <c r="L137" s="39" t="str">
        <f>IF(_xlfn.CONCAT(基本情報!G44)="0", DBCS(法人情報!Y23),"")</f>
        <v/>
      </c>
      <c r="M137" s="1" t="str">
        <f t="shared" si="3"/>
        <v/>
      </c>
      <c r="N137" s="1" t="str">
        <f t="shared" si="3"/>
        <v/>
      </c>
      <c r="O137" s="1" t="str">
        <f t="shared" si="3"/>
        <v/>
      </c>
      <c r="P137" s="1" t="str">
        <f t="shared" si="3"/>
        <v/>
      </c>
    </row>
    <row r="138" spans="1:16">
      <c r="A138" s="2">
        <v>137</v>
      </c>
      <c r="B138" s="3" t="s">
        <v>287</v>
      </c>
      <c r="C138" s="4" t="s">
        <v>315</v>
      </c>
      <c r="D138" s="4" t="s">
        <v>319</v>
      </c>
      <c r="E138" s="3" t="s">
        <v>249</v>
      </c>
      <c r="F138" s="7">
        <v>255</v>
      </c>
      <c r="G138" s="7" t="s">
        <v>1180</v>
      </c>
      <c r="H138" s="20" t="s">
        <v>1206</v>
      </c>
      <c r="I138" s="9"/>
      <c r="J138" s="10"/>
      <c r="K138" s="31"/>
      <c r="L138" s="39" t="str">
        <f>IF(_xlfn.CONCAT(基本情報!G44)="0", DBCS(法人情報!Y24),"")</f>
        <v/>
      </c>
      <c r="M138" s="1" t="str">
        <f t="shared" si="3"/>
        <v/>
      </c>
      <c r="N138" s="1" t="str">
        <f t="shared" si="3"/>
        <v/>
      </c>
      <c r="O138" s="1" t="str">
        <f t="shared" si="3"/>
        <v/>
      </c>
      <c r="P138" s="1" t="str">
        <f t="shared" si="3"/>
        <v/>
      </c>
    </row>
    <row r="139" spans="1:16">
      <c r="A139" s="2">
        <v>138</v>
      </c>
      <c r="B139" s="3" t="s">
        <v>287</v>
      </c>
      <c r="C139" s="4" t="s">
        <v>315</v>
      </c>
      <c r="D139" s="4" t="s">
        <v>320</v>
      </c>
      <c r="E139" s="3" t="s">
        <v>182</v>
      </c>
      <c r="F139" s="7">
        <v>1</v>
      </c>
      <c r="G139" s="7" t="s">
        <v>1180</v>
      </c>
      <c r="H139" s="20" t="s">
        <v>1206</v>
      </c>
      <c r="I139" s="9" t="s">
        <v>193</v>
      </c>
      <c r="J139" s="10" t="s">
        <v>321</v>
      </c>
      <c r="K139" s="31"/>
      <c r="L139" s="39" t="str">
        <f>IF(_xlfn.CONCAT(基本情報!G44)="0", _xlfn.CONCAT(法人情報!K25),"")</f>
        <v/>
      </c>
      <c r="M139" s="1" t="str">
        <f t="shared" si="3"/>
        <v/>
      </c>
      <c r="N139" s="1" t="str">
        <f t="shared" si="3"/>
        <v/>
      </c>
      <c r="O139" s="1" t="str">
        <f t="shared" si="3"/>
        <v/>
      </c>
      <c r="P139" s="1" t="str">
        <f t="shared" si="3"/>
        <v/>
      </c>
    </row>
    <row r="140" spans="1:16">
      <c r="A140" s="2">
        <v>139</v>
      </c>
      <c r="B140" s="3" t="s">
        <v>287</v>
      </c>
      <c r="C140" s="4" t="s">
        <v>315</v>
      </c>
      <c r="D140" s="4" t="s">
        <v>322</v>
      </c>
      <c r="E140" s="3" t="s">
        <v>182</v>
      </c>
      <c r="F140" s="7">
        <v>4</v>
      </c>
      <c r="G140" s="7" t="s">
        <v>1180</v>
      </c>
      <c r="H140" s="20" t="s">
        <v>1206</v>
      </c>
      <c r="I140" s="9"/>
      <c r="J140" s="10"/>
      <c r="K140" s="31"/>
      <c r="L140" s="39" t="str">
        <f>IF(_xlfn.CONCAT(基本情報!G44)="0", _xlfn.CONCAT(法人情報!K26,法人情報!L26,法人情報!M26,法人情報!N26),"")</f>
        <v/>
      </c>
      <c r="M140" s="1" t="str">
        <f t="shared" si="3"/>
        <v/>
      </c>
      <c r="N140" s="1" t="str">
        <f t="shared" si="3"/>
        <v/>
      </c>
      <c r="O140" s="1" t="str">
        <f t="shared" si="3"/>
        <v/>
      </c>
      <c r="P140" s="1" t="str">
        <f t="shared" si="3"/>
        <v/>
      </c>
    </row>
    <row r="141" spans="1:16">
      <c r="A141" s="2">
        <v>140</v>
      </c>
      <c r="B141" s="3" t="s">
        <v>287</v>
      </c>
      <c r="C141" s="4" t="s">
        <v>315</v>
      </c>
      <c r="D141" s="4" t="s">
        <v>323</v>
      </c>
      <c r="E141" s="3" t="s">
        <v>182</v>
      </c>
      <c r="F141" s="7">
        <v>2</v>
      </c>
      <c r="G141" s="7" t="s">
        <v>1180</v>
      </c>
      <c r="H141" s="20" t="s">
        <v>1206</v>
      </c>
      <c r="I141" s="9"/>
      <c r="J141" s="10"/>
      <c r="K141" s="31"/>
      <c r="L141" s="39" t="str">
        <f>IF(_xlfn.CONCAT(基本情報!G44)="0", RIGHT("0"&amp;_xlfn.CONCAT(法人情報!P26,法人情報!Q26),2),"")</f>
        <v/>
      </c>
      <c r="M141" s="1" t="str">
        <f t="shared" si="3"/>
        <v/>
      </c>
      <c r="N141" s="1" t="str">
        <f t="shared" si="3"/>
        <v/>
      </c>
      <c r="O141" s="1" t="str">
        <f t="shared" si="3"/>
        <v/>
      </c>
      <c r="P141" s="1" t="str">
        <f t="shared" si="3"/>
        <v/>
      </c>
    </row>
    <row r="142" spans="1:16">
      <c r="A142" s="2">
        <v>141</v>
      </c>
      <c r="B142" s="3" t="s">
        <v>287</v>
      </c>
      <c r="C142" s="4" t="s">
        <v>324</v>
      </c>
      <c r="D142" s="4" t="s">
        <v>325</v>
      </c>
      <c r="E142" s="3" t="s">
        <v>182</v>
      </c>
      <c r="F142" s="7">
        <v>2</v>
      </c>
      <c r="G142" s="7" t="s">
        <v>1180</v>
      </c>
      <c r="H142" s="20" t="s">
        <v>1206</v>
      </c>
      <c r="I142" s="9"/>
      <c r="J142" s="10"/>
      <c r="K142" s="31"/>
      <c r="L142" s="39" t="str">
        <f>IF(_xlfn.CONCAT(基本情報!G44)="0",RIGHT("0"&amp;_xlfn.CONCAT(法人情報!S26,法人情報!T26),2),"")</f>
        <v/>
      </c>
      <c r="M142" s="1" t="str">
        <f t="shared" si="3"/>
        <v/>
      </c>
      <c r="N142" s="1" t="str">
        <f t="shared" si="3"/>
        <v/>
      </c>
      <c r="O142" s="1" t="str">
        <f t="shared" si="3"/>
        <v/>
      </c>
      <c r="P142" s="1" t="str">
        <f t="shared" si="3"/>
        <v/>
      </c>
    </row>
    <row r="143" spans="1:16">
      <c r="A143" s="2">
        <v>142</v>
      </c>
      <c r="B143" s="3" t="s">
        <v>287</v>
      </c>
      <c r="C143" s="4" t="s">
        <v>315</v>
      </c>
      <c r="D143" s="4" t="s">
        <v>326</v>
      </c>
      <c r="E143" s="3" t="s">
        <v>232</v>
      </c>
      <c r="F143" s="7">
        <v>255</v>
      </c>
      <c r="G143" s="7" t="s">
        <v>1180</v>
      </c>
      <c r="H143" s="20" t="s">
        <v>1206</v>
      </c>
      <c r="I143" s="9"/>
      <c r="J143" s="10"/>
      <c r="K143" s="31"/>
      <c r="L143" s="39" t="str">
        <f>IF(_xlfn.CONCAT(基本情報!G44)="0",DBCS(法人情報!Y26),"")</f>
        <v/>
      </c>
      <c r="M143" s="1" t="str">
        <f t="shared" si="3"/>
        <v/>
      </c>
      <c r="N143" s="1" t="str">
        <f t="shared" si="3"/>
        <v/>
      </c>
      <c r="O143" s="1" t="str">
        <f t="shared" si="3"/>
        <v/>
      </c>
      <c r="P143" s="1" t="str">
        <f t="shared" si="3"/>
        <v/>
      </c>
    </row>
    <row r="144" spans="1:16">
      <c r="A144" s="2">
        <v>143</v>
      </c>
      <c r="B144" s="3" t="s">
        <v>287</v>
      </c>
      <c r="C144" s="4" t="s">
        <v>315</v>
      </c>
      <c r="D144" s="4" t="s">
        <v>327</v>
      </c>
      <c r="E144" s="3" t="s">
        <v>182</v>
      </c>
      <c r="F144" s="7">
        <v>7</v>
      </c>
      <c r="G144" s="7" t="s">
        <v>1180</v>
      </c>
      <c r="H144" s="20" t="s">
        <v>1206</v>
      </c>
      <c r="I144" s="9"/>
      <c r="J144" s="10" t="s">
        <v>362</v>
      </c>
      <c r="K144" s="31"/>
      <c r="L144" s="39" t="str">
        <f>IF(_xlfn.CONCAT(基本情報!G44)="0",_xlfn.CONCAT(法人情報!K28,法人情報!L28,法人情報!M28,法人情報!O28,法人情報!P28,法人情報!Q28,法人情報!R28),"")</f>
        <v/>
      </c>
      <c r="M144" s="1" t="str">
        <f t="shared" si="3"/>
        <v/>
      </c>
      <c r="N144" s="1" t="str">
        <f t="shared" si="3"/>
        <v/>
      </c>
      <c r="O144" s="1" t="str">
        <f t="shared" si="3"/>
        <v/>
      </c>
      <c r="P144" s="1" t="str">
        <f t="shared" si="3"/>
        <v/>
      </c>
    </row>
    <row r="145" spans="1:16">
      <c r="A145" s="2">
        <v>144</v>
      </c>
      <c r="B145" s="3" t="s">
        <v>287</v>
      </c>
      <c r="C145" s="4" t="s">
        <v>315</v>
      </c>
      <c r="D145" s="4" t="s">
        <v>328</v>
      </c>
      <c r="E145" s="3" t="s">
        <v>232</v>
      </c>
      <c r="F145" s="7">
        <v>40</v>
      </c>
      <c r="G145" s="7" t="s">
        <v>1180</v>
      </c>
      <c r="H145" s="20" t="s">
        <v>1206</v>
      </c>
      <c r="I145" s="9"/>
      <c r="J145" s="10"/>
      <c r="K145" s="31"/>
      <c r="L145" s="39" t="str">
        <f>IF(_xlfn.CONCAT(基本情報!G44)="0",法人情報!K29,"")</f>
        <v/>
      </c>
      <c r="M145" s="1" t="str">
        <f t="shared" si="3"/>
        <v/>
      </c>
      <c r="N145" s="1" t="str">
        <f t="shared" si="3"/>
        <v/>
      </c>
      <c r="O145" s="1" t="str">
        <f t="shared" si="3"/>
        <v/>
      </c>
      <c r="P145" s="1" t="str">
        <f t="shared" si="3"/>
        <v/>
      </c>
    </row>
    <row r="146" spans="1:16">
      <c r="A146" s="2">
        <v>145</v>
      </c>
      <c r="B146" s="3" t="s">
        <v>287</v>
      </c>
      <c r="C146" s="4" t="s">
        <v>315</v>
      </c>
      <c r="D146" s="4" t="s">
        <v>329</v>
      </c>
      <c r="E146" s="3" t="s">
        <v>232</v>
      </c>
      <c r="F146" s="7">
        <v>70</v>
      </c>
      <c r="G146" s="7" t="s">
        <v>1180</v>
      </c>
      <c r="H146" s="20" t="s">
        <v>1206</v>
      </c>
      <c r="I146" s="9"/>
      <c r="J146" s="10"/>
      <c r="K146" s="31"/>
      <c r="L146" s="39" t="str">
        <f>IF(_xlfn.CONCAT(基本情報!G44)="0",DBCS(法人情報!K30),"")</f>
        <v/>
      </c>
      <c r="M146" s="1" t="str">
        <f t="shared" si="3"/>
        <v/>
      </c>
      <c r="N146" s="1" t="str">
        <f t="shared" si="3"/>
        <v/>
      </c>
      <c r="O146" s="1" t="str">
        <f t="shared" si="3"/>
        <v/>
      </c>
      <c r="P146" s="1" t="str">
        <f t="shared" si="3"/>
        <v/>
      </c>
    </row>
    <row r="147" spans="1:16">
      <c r="A147" s="2">
        <v>146</v>
      </c>
      <c r="B147" s="3" t="s">
        <v>287</v>
      </c>
      <c r="C147" s="4" t="s">
        <v>315</v>
      </c>
      <c r="D147" s="4" t="s">
        <v>330</v>
      </c>
      <c r="E147" s="3" t="s">
        <v>232</v>
      </c>
      <c r="F147" s="7">
        <v>70</v>
      </c>
      <c r="G147" s="7" t="s">
        <v>1180</v>
      </c>
      <c r="H147" s="20" t="s">
        <v>1206</v>
      </c>
      <c r="I147" s="9"/>
      <c r="J147" s="10"/>
      <c r="K147" s="31"/>
      <c r="L147" s="39" t="str">
        <f>IF(_xlfn.CONCAT(基本情報!G44)="0",DBCS(法人情報!K31),"")</f>
        <v/>
      </c>
      <c r="M147" s="1" t="str">
        <f t="shared" si="3"/>
        <v/>
      </c>
      <c r="N147" s="1" t="str">
        <f t="shared" si="3"/>
        <v/>
      </c>
      <c r="O147" s="1" t="str">
        <f t="shared" si="3"/>
        <v/>
      </c>
      <c r="P147" s="1" t="str">
        <f t="shared" si="3"/>
        <v/>
      </c>
    </row>
    <row r="148" spans="1:16">
      <c r="A148" s="2">
        <v>147</v>
      </c>
      <c r="B148" s="3" t="s">
        <v>287</v>
      </c>
      <c r="C148" s="4" t="s">
        <v>315</v>
      </c>
      <c r="D148" s="4" t="s">
        <v>331</v>
      </c>
      <c r="E148" s="3" t="s">
        <v>232</v>
      </c>
      <c r="F148" s="7">
        <v>70</v>
      </c>
      <c r="G148" s="7" t="s">
        <v>1180</v>
      </c>
      <c r="H148" s="20" t="s">
        <v>1244</v>
      </c>
      <c r="I148" s="9"/>
      <c r="J148" s="10"/>
      <c r="K148" s="31"/>
      <c r="L148" s="39" t="str">
        <f>IF(_xlfn.CONCAT(基本情報!G44)="0",DBCS(法人情報!K32),"")</f>
        <v/>
      </c>
      <c r="M148" s="1" t="str">
        <f t="shared" si="3"/>
        <v/>
      </c>
      <c r="N148" s="1" t="str">
        <f t="shared" si="3"/>
        <v/>
      </c>
      <c r="O148" s="1" t="str">
        <f t="shared" si="3"/>
        <v/>
      </c>
      <c r="P148" s="1" t="str">
        <f t="shared" si="3"/>
        <v/>
      </c>
    </row>
    <row r="149" spans="1:16">
      <c r="A149" s="2">
        <v>148</v>
      </c>
      <c r="B149" s="3" t="s">
        <v>287</v>
      </c>
      <c r="C149" s="4" t="s">
        <v>315</v>
      </c>
      <c r="D149" s="4" t="s">
        <v>332</v>
      </c>
      <c r="E149" s="3" t="s">
        <v>249</v>
      </c>
      <c r="F149" s="7">
        <v>40</v>
      </c>
      <c r="G149" s="7" t="s">
        <v>1180</v>
      </c>
      <c r="H149" s="20" t="s">
        <v>1206</v>
      </c>
      <c r="I149" s="9"/>
      <c r="J149" s="10"/>
      <c r="K149" s="31"/>
      <c r="L149" s="39" t="str">
        <f>IF(_xlfn.CONCAT(基本情報!G44)="0", VLOOKUP(法人情報!K29,参照マスタ!AP1:AQ47,2,FALSE),"")</f>
        <v/>
      </c>
      <c r="M149" s="1" t="str">
        <f t="shared" si="3"/>
        <v/>
      </c>
      <c r="N149" s="1" t="str">
        <f t="shared" si="3"/>
        <v/>
      </c>
      <c r="O149" s="1" t="str">
        <f t="shared" si="3"/>
        <v/>
      </c>
      <c r="P149" s="1" t="str">
        <f t="shared" si="3"/>
        <v/>
      </c>
    </row>
    <row r="150" spans="1:16">
      <c r="A150" s="2">
        <v>149</v>
      </c>
      <c r="B150" s="3" t="s">
        <v>287</v>
      </c>
      <c r="C150" s="4" t="s">
        <v>315</v>
      </c>
      <c r="D150" s="4" t="s">
        <v>333</v>
      </c>
      <c r="E150" s="3" t="s">
        <v>249</v>
      </c>
      <c r="F150" s="7">
        <v>70</v>
      </c>
      <c r="G150" s="7" t="s">
        <v>1180</v>
      </c>
      <c r="H150" s="20" t="s">
        <v>1206</v>
      </c>
      <c r="I150" s="9"/>
      <c r="J150" s="10"/>
      <c r="K150" s="31"/>
      <c r="L150" s="39" t="str">
        <f>IF(_xlfn.CONCAT(基本情報!G44)="0", DBCS(法人情報!Y30),"")</f>
        <v/>
      </c>
      <c r="M150" s="1" t="str">
        <f t="shared" si="3"/>
        <v/>
      </c>
      <c r="N150" s="1" t="str">
        <f t="shared" si="3"/>
        <v/>
      </c>
      <c r="O150" s="1" t="str">
        <f t="shared" si="3"/>
        <v/>
      </c>
      <c r="P150" s="1" t="str">
        <f t="shared" si="3"/>
        <v/>
      </c>
    </row>
    <row r="151" spans="1:16">
      <c r="A151" s="2">
        <v>150</v>
      </c>
      <c r="B151" s="3" t="s">
        <v>287</v>
      </c>
      <c r="C151" s="4" t="s">
        <v>315</v>
      </c>
      <c r="D151" s="4" t="s">
        <v>334</v>
      </c>
      <c r="E151" s="3" t="s">
        <v>249</v>
      </c>
      <c r="F151" s="7">
        <v>70</v>
      </c>
      <c r="G151" s="7" t="s">
        <v>1180</v>
      </c>
      <c r="H151" s="20" t="s">
        <v>1206</v>
      </c>
      <c r="I151" s="9"/>
      <c r="J151" s="10"/>
      <c r="K151" s="31"/>
      <c r="L151" s="39" t="str">
        <f>IF(_xlfn.CONCAT(基本情報!G44)="0", DBCS(法人情報!Y31),"")</f>
        <v/>
      </c>
      <c r="M151" s="1" t="str">
        <f t="shared" si="3"/>
        <v/>
      </c>
      <c r="N151" s="1" t="str">
        <f t="shared" si="3"/>
        <v/>
      </c>
      <c r="O151" s="1" t="str">
        <f t="shared" si="3"/>
        <v/>
      </c>
      <c r="P151" s="1" t="str">
        <f t="shared" si="3"/>
        <v/>
      </c>
    </row>
    <row r="152" spans="1:16">
      <c r="A152" s="2">
        <v>151</v>
      </c>
      <c r="B152" s="3" t="s">
        <v>287</v>
      </c>
      <c r="C152" s="4" t="s">
        <v>315</v>
      </c>
      <c r="D152" s="4" t="s">
        <v>335</v>
      </c>
      <c r="E152" s="3" t="s">
        <v>249</v>
      </c>
      <c r="F152" s="7">
        <v>70</v>
      </c>
      <c r="G152" s="7" t="s">
        <v>1180</v>
      </c>
      <c r="H152" s="20" t="s">
        <v>1244</v>
      </c>
      <c r="I152" s="9"/>
      <c r="J152" s="10"/>
      <c r="K152" s="31"/>
      <c r="L152" s="39" t="str">
        <f>IF(_xlfn.CONCAT(基本情報!G44)="0", DBCS(法人情報!Y32),"")</f>
        <v/>
      </c>
      <c r="M152" s="1" t="str">
        <f t="shared" si="3"/>
        <v/>
      </c>
      <c r="N152" s="1" t="str">
        <f t="shared" si="3"/>
        <v/>
      </c>
      <c r="O152" s="1" t="str">
        <f t="shared" si="3"/>
        <v/>
      </c>
      <c r="P152" s="1" t="str">
        <f t="shared" si="3"/>
        <v/>
      </c>
    </row>
    <row r="153" spans="1:16">
      <c r="A153" s="2">
        <v>152</v>
      </c>
      <c r="B153" s="3" t="s">
        <v>287</v>
      </c>
      <c r="C153" s="4" t="s">
        <v>315</v>
      </c>
      <c r="D153" s="4" t="s">
        <v>336</v>
      </c>
      <c r="E153" s="3" t="s">
        <v>182</v>
      </c>
      <c r="F153" s="7">
        <v>11</v>
      </c>
      <c r="G153" s="7" t="s">
        <v>1180</v>
      </c>
      <c r="H153" s="20" t="s">
        <v>1206</v>
      </c>
      <c r="I153" s="9"/>
      <c r="J153" s="10" t="s">
        <v>1222</v>
      </c>
      <c r="K153" s="31"/>
      <c r="L153" s="39" t="str">
        <f>IF(_xlfn.CONCAT(基本情報!G44)="0", "0"&amp;法人情報!K33,"")</f>
        <v/>
      </c>
      <c r="M153" s="1" t="str">
        <f t="shared" si="3"/>
        <v/>
      </c>
      <c r="N153" s="1" t="str">
        <f t="shared" si="3"/>
        <v/>
      </c>
      <c r="O153" s="1" t="str">
        <f t="shared" si="3"/>
        <v/>
      </c>
      <c r="P153" s="1" t="str">
        <f t="shared" si="3"/>
        <v/>
      </c>
    </row>
    <row r="154" spans="1:16">
      <c r="A154" s="2">
        <v>153</v>
      </c>
      <c r="B154" s="3" t="s">
        <v>287</v>
      </c>
      <c r="C154" s="4" t="s">
        <v>337</v>
      </c>
      <c r="D154" s="4" t="s">
        <v>338</v>
      </c>
      <c r="E154" s="3" t="s">
        <v>232</v>
      </c>
      <c r="F154" s="7">
        <v>255</v>
      </c>
      <c r="G154" s="7" t="s">
        <v>1180</v>
      </c>
      <c r="H154" s="20" t="s">
        <v>1206</v>
      </c>
      <c r="I154" s="9"/>
      <c r="J154" s="10"/>
      <c r="K154" s="31"/>
      <c r="L154" s="39" t="str">
        <f>IF(_xlfn.CONCAT(基本情報!G44)="0", DBCS(基本情報!K51),"")</f>
        <v/>
      </c>
      <c r="M154" s="1" t="str">
        <f t="shared" si="3"/>
        <v/>
      </c>
      <c r="N154" s="1" t="str">
        <f t="shared" si="3"/>
        <v/>
      </c>
      <c r="O154" s="1" t="str">
        <f t="shared" si="3"/>
        <v/>
      </c>
      <c r="P154" s="1" t="str">
        <f t="shared" si="3"/>
        <v/>
      </c>
    </row>
    <row r="155" spans="1:16">
      <c r="A155" s="2">
        <v>154</v>
      </c>
      <c r="B155" s="3" t="s">
        <v>287</v>
      </c>
      <c r="C155" s="4" t="s">
        <v>339</v>
      </c>
      <c r="D155" s="4" t="s">
        <v>340</v>
      </c>
      <c r="E155" s="3" t="s">
        <v>232</v>
      </c>
      <c r="F155" s="7">
        <v>255</v>
      </c>
      <c r="G155" s="7" t="s">
        <v>1180</v>
      </c>
      <c r="H155" s="20" t="s">
        <v>1206</v>
      </c>
      <c r="I155" s="9"/>
      <c r="J155" s="10"/>
      <c r="K155" s="31"/>
      <c r="L155" s="39" t="str">
        <f>IF(_xlfn.CONCAT(基本情報!G44)="0", DBCS(基本情報!K52),"")</f>
        <v/>
      </c>
      <c r="M155" s="1" t="str">
        <f t="shared" si="3"/>
        <v/>
      </c>
      <c r="N155" s="1" t="str">
        <f t="shared" si="3"/>
        <v/>
      </c>
      <c r="O155" s="1" t="str">
        <f t="shared" si="3"/>
        <v/>
      </c>
      <c r="P155" s="1" t="str">
        <f t="shared" si="3"/>
        <v/>
      </c>
    </row>
    <row r="156" spans="1:16">
      <c r="A156" s="2">
        <v>155</v>
      </c>
      <c r="B156" s="3" t="s">
        <v>287</v>
      </c>
      <c r="C156" s="4" t="s">
        <v>339</v>
      </c>
      <c r="D156" s="4" t="s">
        <v>341</v>
      </c>
      <c r="E156" s="3" t="s">
        <v>1176</v>
      </c>
      <c r="F156" s="7">
        <v>255</v>
      </c>
      <c r="G156" s="7" t="s">
        <v>1180</v>
      </c>
      <c r="H156" s="20" t="s">
        <v>1206</v>
      </c>
      <c r="I156" s="9"/>
      <c r="J156" s="10"/>
      <c r="K156" s="31"/>
      <c r="L156" s="39" t="str">
        <f>IF(_xlfn.CONCAT(基本情報!G44)="0", DBCS(基本情報!Y51),"")</f>
        <v/>
      </c>
      <c r="M156" s="1" t="str">
        <f t="shared" si="3"/>
        <v/>
      </c>
      <c r="N156" s="1" t="str">
        <f t="shared" si="3"/>
        <v/>
      </c>
      <c r="O156" s="1" t="str">
        <f t="shared" si="3"/>
        <v/>
      </c>
      <c r="P156" s="1" t="str">
        <f t="shared" si="3"/>
        <v/>
      </c>
    </row>
    <row r="157" spans="1:16">
      <c r="A157" s="2">
        <v>156</v>
      </c>
      <c r="B157" s="3" t="s">
        <v>287</v>
      </c>
      <c r="C157" s="4" t="s">
        <v>339</v>
      </c>
      <c r="D157" s="4" t="s">
        <v>342</v>
      </c>
      <c r="E157" s="3" t="s">
        <v>1176</v>
      </c>
      <c r="F157" s="7">
        <v>255</v>
      </c>
      <c r="G157" s="7" t="s">
        <v>1180</v>
      </c>
      <c r="H157" s="20" t="s">
        <v>1206</v>
      </c>
      <c r="I157" s="9"/>
      <c r="J157" s="10"/>
      <c r="K157" s="31"/>
      <c r="L157" s="39" t="str">
        <f>IF(_xlfn.CONCAT(基本情報!G44)="0", DBCS(基本情報!Y52),"")</f>
        <v/>
      </c>
      <c r="M157" s="1" t="str">
        <f t="shared" si="3"/>
        <v/>
      </c>
      <c r="N157" s="1" t="str">
        <f t="shared" si="3"/>
        <v/>
      </c>
      <c r="O157" s="1" t="str">
        <f t="shared" si="3"/>
        <v/>
      </c>
      <c r="P157" s="1" t="str">
        <f t="shared" si="3"/>
        <v/>
      </c>
    </row>
    <row r="158" spans="1:16">
      <c r="A158" s="2">
        <v>157</v>
      </c>
      <c r="B158" s="3" t="s">
        <v>287</v>
      </c>
      <c r="C158" s="4" t="s">
        <v>339</v>
      </c>
      <c r="D158" s="4" t="s">
        <v>343</v>
      </c>
      <c r="E158" s="3" t="s">
        <v>182</v>
      </c>
      <c r="F158" s="7">
        <v>11</v>
      </c>
      <c r="G158" s="7" t="s">
        <v>1180</v>
      </c>
      <c r="H158" s="20" t="s">
        <v>1206</v>
      </c>
      <c r="I158" s="9"/>
      <c r="J158" s="10" t="s">
        <v>1222</v>
      </c>
      <c r="K158" s="31"/>
      <c r="L158" s="39" t="str">
        <f>IF(_xlfn.CONCAT(基本情報!G44)="0", "0"&amp;基本情報!K53,"")</f>
        <v/>
      </c>
      <c r="M158" s="1" t="str">
        <f t="shared" si="3"/>
        <v/>
      </c>
      <c r="N158" s="1" t="str">
        <f t="shared" si="3"/>
        <v/>
      </c>
      <c r="O158" s="1" t="str">
        <f t="shared" si="3"/>
        <v/>
      </c>
      <c r="P158" s="1" t="str">
        <f t="shared" si="3"/>
        <v/>
      </c>
    </row>
    <row r="159" spans="1:16">
      <c r="A159" s="2">
        <v>158</v>
      </c>
      <c r="B159" s="3" t="s">
        <v>287</v>
      </c>
      <c r="C159" s="4" t="s">
        <v>339</v>
      </c>
      <c r="D159" s="4" t="s">
        <v>344</v>
      </c>
      <c r="E159" s="3" t="s">
        <v>299</v>
      </c>
      <c r="F159" s="7">
        <v>255</v>
      </c>
      <c r="G159" s="7" t="s">
        <v>1180</v>
      </c>
      <c r="H159" s="20" t="s">
        <v>1206</v>
      </c>
      <c r="I159" s="9"/>
      <c r="J159" s="10"/>
      <c r="K159" s="31"/>
      <c r="L159" s="39" t="str">
        <f>IF(_xlfn.CONCAT(基本情報!G44)="0", ASC(基本情報!K54),"")</f>
        <v/>
      </c>
      <c r="M159" s="1" t="str">
        <f t="shared" si="3"/>
        <v/>
      </c>
      <c r="N159" s="1" t="str">
        <f t="shared" si="3"/>
        <v/>
      </c>
      <c r="O159" s="1" t="str">
        <f t="shared" si="3"/>
        <v/>
      </c>
      <c r="P159" s="1" t="str">
        <f t="shared" si="3"/>
        <v/>
      </c>
    </row>
    <row r="160" spans="1:16">
      <c r="A160" s="2">
        <v>159</v>
      </c>
      <c r="B160" s="3" t="s">
        <v>345</v>
      </c>
      <c r="C160" s="4" t="s">
        <v>346</v>
      </c>
      <c r="D160" s="4" t="s">
        <v>1166</v>
      </c>
      <c r="E160" s="5" t="s">
        <v>1175</v>
      </c>
      <c r="F160" s="7">
        <v>255</v>
      </c>
      <c r="G160" s="7" t="s">
        <v>1180</v>
      </c>
      <c r="H160" s="20" t="s">
        <v>1245</v>
      </c>
      <c r="I160" s="9"/>
      <c r="J160" s="27"/>
      <c r="K160" s="31"/>
      <c r="L160" s="39" t="str">
        <f>IF(_xlfn.CONCAT(基本情報!G44)="1",ASC(個人事業者情報!K16),"")</f>
        <v/>
      </c>
      <c r="M160" s="1" t="str">
        <f t="shared" si="3"/>
        <v/>
      </c>
      <c r="N160" s="1" t="str">
        <f t="shared" si="3"/>
        <v/>
      </c>
      <c r="O160" s="1" t="str">
        <f t="shared" si="3"/>
        <v/>
      </c>
      <c r="P160" s="1" t="str">
        <f t="shared" si="3"/>
        <v/>
      </c>
    </row>
    <row r="161" spans="1:16">
      <c r="A161" s="2">
        <v>160</v>
      </c>
      <c r="B161" s="3" t="s">
        <v>345</v>
      </c>
      <c r="C161" s="4" t="s">
        <v>347</v>
      </c>
      <c r="D161" s="4" t="s">
        <v>348</v>
      </c>
      <c r="E161" s="3" t="s">
        <v>349</v>
      </c>
      <c r="F161" s="7">
        <v>255</v>
      </c>
      <c r="G161" s="7" t="s">
        <v>1180</v>
      </c>
      <c r="H161" s="20" t="s">
        <v>1209</v>
      </c>
      <c r="I161" s="9"/>
      <c r="J161" s="10"/>
      <c r="K161" s="31"/>
      <c r="L161" s="39" t="str">
        <f>IF(_xlfn.CONCAT(基本情報!G44)="1",基本情報!K59,"")</f>
        <v/>
      </c>
      <c r="M161" s="1" t="str">
        <f t="shared" si="3"/>
        <v/>
      </c>
      <c r="N161" s="1" t="str">
        <f t="shared" si="3"/>
        <v/>
      </c>
      <c r="O161" s="1" t="str">
        <f t="shared" si="3"/>
        <v/>
      </c>
      <c r="P161" s="1" t="str">
        <f t="shared" si="3"/>
        <v/>
      </c>
    </row>
    <row r="162" spans="1:16">
      <c r="A162" s="2">
        <v>161</v>
      </c>
      <c r="B162" s="3" t="s">
        <v>345</v>
      </c>
      <c r="C162" s="4" t="s">
        <v>347</v>
      </c>
      <c r="D162" s="4" t="s">
        <v>350</v>
      </c>
      <c r="E162" s="3" t="s">
        <v>1174</v>
      </c>
      <c r="F162" s="7">
        <v>255</v>
      </c>
      <c r="G162" s="7" t="s">
        <v>1180</v>
      </c>
      <c r="H162" s="20" t="s">
        <v>1209</v>
      </c>
      <c r="I162" s="9"/>
      <c r="J162" s="10"/>
      <c r="K162" s="31"/>
      <c r="L162" s="39" t="str">
        <f>IF(_xlfn.CONCAT(基本情報!G44)="1",基本情報!K60,"")</f>
        <v/>
      </c>
      <c r="M162" s="1" t="str">
        <f t="shared" si="3"/>
        <v/>
      </c>
      <c r="N162" s="1" t="str">
        <f t="shared" si="3"/>
        <v/>
      </c>
      <c r="O162" s="1" t="str">
        <f t="shared" si="3"/>
        <v/>
      </c>
      <c r="P162" s="1" t="str">
        <f t="shared" si="3"/>
        <v/>
      </c>
    </row>
    <row r="163" spans="1:16">
      <c r="A163" s="2">
        <v>162</v>
      </c>
      <c r="B163" s="3" t="s">
        <v>345</v>
      </c>
      <c r="C163" s="4" t="s">
        <v>351</v>
      </c>
      <c r="D163" s="4" t="s">
        <v>352</v>
      </c>
      <c r="E163" s="3" t="s">
        <v>232</v>
      </c>
      <c r="F163" s="7">
        <v>255</v>
      </c>
      <c r="G163" s="7" t="s">
        <v>1180</v>
      </c>
      <c r="H163" s="20" t="s">
        <v>1209</v>
      </c>
      <c r="I163" s="9"/>
      <c r="J163" s="10"/>
      <c r="K163" s="31"/>
      <c r="L163" s="39" t="str">
        <f>IF(_xlfn.CONCAT(基本情報!G44)="1",DBCS(個人事業者情報!K21),"")</f>
        <v/>
      </c>
      <c r="M163" s="1" t="str">
        <f t="shared" si="3"/>
        <v/>
      </c>
      <c r="N163" s="1" t="str">
        <f t="shared" si="3"/>
        <v/>
      </c>
      <c r="O163" s="1" t="str">
        <f t="shared" si="3"/>
        <v/>
      </c>
      <c r="P163" s="1" t="str">
        <f t="shared" si="3"/>
        <v/>
      </c>
    </row>
    <row r="164" spans="1:16">
      <c r="A164" s="2">
        <v>163</v>
      </c>
      <c r="B164" s="3" t="s">
        <v>345</v>
      </c>
      <c r="C164" s="4" t="s">
        <v>351</v>
      </c>
      <c r="D164" s="4" t="s">
        <v>353</v>
      </c>
      <c r="E164" s="3" t="s">
        <v>232</v>
      </c>
      <c r="F164" s="7">
        <v>255</v>
      </c>
      <c r="G164" s="7" t="s">
        <v>1180</v>
      </c>
      <c r="H164" s="20" t="s">
        <v>1209</v>
      </c>
      <c r="I164" s="9"/>
      <c r="J164" s="10"/>
      <c r="K164" s="31"/>
      <c r="L164" s="39" t="str">
        <f>IF(_xlfn.CONCAT(基本情報!G44)="1",DBCS(個人事業者情報!K22),"")</f>
        <v/>
      </c>
      <c r="M164" s="1" t="str">
        <f t="shared" si="3"/>
        <v/>
      </c>
      <c r="N164" s="1" t="str">
        <f t="shared" si="3"/>
        <v/>
      </c>
      <c r="O164" s="1" t="str">
        <f t="shared" si="3"/>
        <v/>
      </c>
      <c r="P164" s="1" t="str">
        <f t="shared" si="3"/>
        <v/>
      </c>
    </row>
    <row r="165" spans="1:16">
      <c r="A165" s="2">
        <v>164</v>
      </c>
      <c r="B165" s="3" t="s">
        <v>345</v>
      </c>
      <c r="C165" s="4" t="s">
        <v>351</v>
      </c>
      <c r="D165" s="4" t="s">
        <v>354</v>
      </c>
      <c r="E165" s="3" t="s">
        <v>1176</v>
      </c>
      <c r="F165" s="7">
        <v>255</v>
      </c>
      <c r="G165" s="7" t="s">
        <v>1180</v>
      </c>
      <c r="H165" s="20" t="s">
        <v>1209</v>
      </c>
      <c r="I165" s="9"/>
      <c r="J165" s="10"/>
      <c r="K165" s="31"/>
      <c r="L165" s="39" t="str">
        <f>IF(_xlfn.CONCAT(基本情報!G44)="1",DBCS(個人事業者情報!Y21),"")</f>
        <v/>
      </c>
      <c r="M165" s="1" t="str">
        <f t="shared" si="3"/>
        <v/>
      </c>
      <c r="N165" s="1" t="str">
        <f t="shared" si="3"/>
        <v/>
      </c>
      <c r="O165" s="1" t="str">
        <f t="shared" si="3"/>
        <v/>
      </c>
      <c r="P165" s="1" t="str">
        <f t="shared" si="3"/>
        <v/>
      </c>
    </row>
    <row r="166" spans="1:16">
      <c r="A166" s="2">
        <v>165</v>
      </c>
      <c r="B166" s="3" t="s">
        <v>345</v>
      </c>
      <c r="C166" s="4" t="s">
        <v>351</v>
      </c>
      <c r="D166" s="4" t="s">
        <v>355</v>
      </c>
      <c r="E166" s="3" t="s">
        <v>1176</v>
      </c>
      <c r="F166" s="7">
        <v>255</v>
      </c>
      <c r="G166" s="7" t="s">
        <v>1180</v>
      </c>
      <c r="H166" s="20" t="s">
        <v>1209</v>
      </c>
      <c r="I166" s="9"/>
      <c r="J166" s="10"/>
      <c r="K166" s="31"/>
      <c r="L166" s="39" t="str">
        <f>IF(_xlfn.CONCAT(基本情報!G44)="1",DBCS(個人事業者情報!Y22),"")</f>
        <v/>
      </c>
      <c r="M166" s="1" t="str">
        <f t="shared" si="3"/>
        <v/>
      </c>
      <c r="N166" s="1" t="str">
        <f t="shared" si="3"/>
        <v/>
      </c>
      <c r="O166" s="1" t="str">
        <f t="shared" si="3"/>
        <v/>
      </c>
      <c r="P166" s="1" t="str">
        <f t="shared" si="3"/>
        <v/>
      </c>
    </row>
    <row r="167" spans="1:16">
      <c r="A167" s="2">
        <v>166</v>
      </c>
      <c r="B167" s="3" t="s">
        <v>345</v>
      </c>
      <c r="C167" s="4" t="s">
        <v>351</v>
      </c>
      <c r="D167" s="4" t="s">
        <v>356</v>
      </c>
      <c r="E167" s="3" t="s">
        <v>182</v>
      </c>
      <c r="F167" s="7">
        <v>1</v>
      </c>
      <c r="G167" s="7" t="s">
        <v>1180</v>
      </c>
      <c r="H167" s="20" t="s">
        <v>1209</v>
      </c>
      <c r="I167" s="9" t="s">
        <v>193</v>
      </c>
      <c r="J167" s="10" t="s">
        <v>321</v>
      </c>
      <c r="K167" s="31"/>
      <c r="L167" s="39" t="str">
        <f>IF(_xlfn.CONCAT(基本情報!G44)="1",_xlfn.CONCAT(個人事業者情報!K23),"")</f>
        <v/>
      </c>
      <c r="M167" s="1" t="str">
        <f t="shared" si="3"/>
        <v/>
      </c>
      <c r="N167" s="1" t="str">
        <f t="shared" si="3"/>
        <v/>
      </c>
      <c r="O167" s="1" t="str">
        <f t="shared" si="3"/>
        <v/>
      </c>
      <c r="P167" s="1" t="str">
        <f t="shared" si="3"/>
        <v/>
      </c>
    </row>
    <row r="168" spans="1:16">
      <c r="A168" s="2">
        <v>167</v>
      </c>
      <c r="B168" s="3" t="s">
        <v>345</v>
      </c>
      <c r="C168" s="4" t="s">
        <v>351</v>
      </c>
      <c r="D168" s="4" t="s">
        <v>357</v>
      </c>
      <c r="E168" s="3" t="s">
        <v>182</v>
      </c>
      <c r="F168" s="7">
        <v>4</v>
      </c>
      <c r="G168" s="7" t="s">
        <v>1180</v>
      </c>
      <c r="H168" s="20" t="s">
        <v>1209</v>
      </c>
      <c r="I168" s="9" t="s">
        <v>258</v>
      </c>
      <c r="J168" s="10"/>
      <c r="K168" s="31"/>
      <c r="L168" s="39" t="str">
        <f>IF(_xlfn.CONCAT(基本情報!G44)="1",_xlfn.CONCAT(個人事業者情報!K24,個人事業者情報!L24,個人事業者情報!M24,個人事業者情報!N24),"")</f>
        <v/>
      </c>
      <c r="M168" s="1" t="str">
        <f t="shared" si="3"/>
        <v/>
      </c>
      <c r="N168" s="1" t="str">
        <f t="shared" si="3"/>
        <v/>
      </c>
      <c r="O168" s="1" t="str">
        <f t="shared" si="3"/>
        <v/>
      </c>
      <c r="P168" s="1" t="str">
        <f t="shared" si="3"/>
        <v/>
      </c>
    </row>
    <row r="169" spans="1:16">
      <c r="A169" s="2">
        <v>168</v>
      </c>
      <c r="B169" s="3" t="s">
        <v>345</v>
      </c>
      <c r="C169" s="4" t="s">
        <v>351</v>
      </c>
      <c r="D169" s="4" t="s">
        <v>358</v>
      </c>
      <c r="E169" s="3" t="s">
        <v>182</v>
      </c>
      <c r="F169" s="7">
        <v>2</v>
      </c>
      <c r="G169" s="7" t="s">
        <v>1180</v>
      </c>
      <c r="H169" s="20" t="s">
        <v>1209</v>
      </c>
      <c r="I169" s="9" t="s">
        <v>260</v>
      </c>
      <c r="J169" s="10"/>
      <c r="K169" s="31"/>
      <c r="L169" s="39" t="str">
        <f>IF(_xlfn.CONCAT(基本情報!G44)="1",RIGHT("00"&amp;_xlfn.CONCAT(個人事業者情報!P24,個人事業者情報!Q24),2),"")</f>
        <v/>
      </c>
      <c r="M169" s="1" t="str">
        <f t="shared" si="3"/>
        <v/>
      </c>
      <c r="N169" s="1" t="str">
        <f t="shared" si="3"/>
        <v/>
      </c>
      <c r="O169" s="1" t="str">
        <f t="shared" si="3"/>
        <v/>
      </c>
      <c r="P169" s="1" t="str">
        <f t="shared" si="3"/>
        <v/>
      </c>
    </row>
    <row r="170" spans="1:16">
      <c r="A170" s="2">
        <v>169</v>
      </c>
      <c r="B170" s="3" t="s">
        <v>345</v>
      </c>
      <c r="C170" s="4" t="s">
        <v>351</v>
      </c>
      <c r="D170" s="4" t="s">
        <v>359</v>
      </c>
      <c r="E170" s="3" t="s">
        <v>182</v>
      </c>
      <c r="F170" s="7">
        <v>2</v>
      </c>
      <c r="G170" s="7" t="s">
        <v>1180</v>
      </c>
      <c r="H170" s="20" t="s">
        <v>1209</v>
      </c>
      <c r="I170" s="9" t="s">
        <v>262</v>
      </c>
      <c r="J170" s="10"/>
      <c r="K170" s="31"/>
      <c r="L170" s="39" t="str">
        <f>IF(_xlfn.CONCAT(基本情報!G44)="1",RIGHT("00"&amp;_xlfn.CONCAT(個人事業者情報!S24,個人事業者情報!T24),2),"")</f>
        <v/>
      </c>
      <c r="M170" s="1" t="str">
        <f t="shared" si="3"/>
        <v/>
      </c>
      <c r="N170" s="1" t="str">
        <f t="shared" si="3"/>
        <v/>
      </c>
      <c r="O170" s="1" t="str">
        <f t="shared" si="3"/>
        <v/>
      </c>
      <c r="P170" s="1" t="str">
        <f t="shared" si="3"/>
        <v/>
      </c>
    </row>
    <row r="171" spans="1:16">
      <c r="A171" s="2">
        <v>170</v>
      </c>
      <c r="B171" s="3" t="s">
        <v>345</v>
      </c>
      <c r="C171" s="4" t="s">
        <v>351</v>
      </c>
      <c r="D171" s="4" t="s">
        <v>360</v>
      </c>
      <c r="E171" s="3" t="s">
        <v>232</v>
      </c>
      <c r="F171" s="7">
        <v>255</v>
      </c>
      <c r="G171" s="7" t="s">
        <v>1180</v>
      </c>
      <c r="H171" s="20" t="s">
        <v>1209</v>
      </c>
      <c r="I171" s="9"/>
      <c r="J171" s="10"/>
      <c r="K171" s="31"/>
      <c r="L171" s="39" t="str">
        <f>IF(_xlfn.CONCAT(基本情報!G44)="1",DBCS(個人事業者情報!Y23),"")</f>
        <v/>
      </c>
      <c r="M171" s="1" t="str">
        <f t="shared" si="3"/>
        <v/>
      </c>
      <c r="N171" s="1" t="str">
        <f t="shared" si="3"/>
        <v/>
      </c>
      <c r="O171" s="1" t="str">
        <f t="shared" si="3"/>
        <v/>
      </c>
      <c r="P171" s="1" t="str">
        <f t="shared" si="3"/>
        <v/>
      </c>
    </row>
    <row r="172" spans="1:16">
      <c r="A172" s="2">
        <v>171</v>
      </c>
      <c r="B172" s="3" t="s">
        <v>345</v>
      </c>
      <c r="C172" s="4" t="s">
        <v>351</v>
      </c>
      <c r="D172" s="4" t="s">
        <v>361</v>
      </c>
      <c r="E172" s="3" t="s">
        <v>182</v>
      </c>
      <c r="F172" s="7">
        <v>7</v>
      </c>
      <c r="G172" s="7" t="s">
        <v>1180</v>
      </c>
      <c r="H172" s="20" t="s">
        <v>1209</v>
      </c>
      <c r="I172" s="9"/>
      <c r="J172" s="10" t="s">
        <v>362</v>
      </c>
      <c r="K172" s="31"/>
      <c r="L172" s="39" t="str">
        <f>IF(_xlfn.CONCAT(基本情報!G44)="1",_xlfn.CONCAT(個人事業者情報!K26,個人事業者情報!L26,個人事業者情報!M26,個人事業者情報!O26,個人事業者情報!P26,個人事業者情報!Q26,個人事業者情報!R26),"")</f>
        <v/>
      </c>
      <c r="M172" s="1" t="str">
        <f t="shared" si="3"/>
        <v/>
      </c>
      <c r="N172" s="1" t="str">
        <f t="shared" si="3"/>
        <v/>
      </c>
      <c r="O172" s="1" t="str">
        <f t="shared" si="3"/>
        <v/>
      </c>
      <c r="P172" s="1" t="str">
        <f t="shared" si="3"/>
        <v/>
      </c>
    </row>
    <row r="173" spans="1:16">
      <c r="A173" s="2">
        <v>172</v>
      </c>
      <c r="B173" s="3" t="s">
        <v>345</v>
      </c>
      <c r="C173" s="4" t="s">
        <v>351</v>
      </c>
      <c r="D173" s="4" t="s">
        <v>363</v>
      </c>
      <c r="E173" s="3" t="s">
        <v>232</v>
      </c>
      <c r="F173" s="7">
        <v>40</v>
      </c>
      <c r="G173" s="7" t="s">
        <v>1180</v>
      </c>
      <c r="H173" s="20" t="s">
        <v>1209</v>
      </c>
      <c r="I173" s="9"/>
      <c r="J173" s="10"/>
      <c r="K173" s="31"/>
      <c r="L173" s="39" t="str">
        <f>IF(_xlfn.CONCAT(基本情報!G44)="1",個人事業者情報!K27,"")</f>
        <v/>
      </c>
      <c r="M173" s="1" t="str">
        <f t="shared" si="3"/>
        <v/>
      </c>
      <c r="N173" s="1" t="str">
        <f t="shared" si="3"/>
        <v/>
      </c>
      <c r="O173" s="1" t="str">
        <f t="shared" si="3"/>
        <v/>
      </c>
      <c r="P173" s="1" t="str">
        <f t="shared" si="3"/>
        <v/>
      </c>
    </row>
    <row r="174" spans="1:16">
      <c r="A174" s="2">
        <v>173</v>
      </c>
      <c r="B174" s="3" t="s">
        <v>345</v>
      </c>
      <c r="C174" s="4" t="s">
        <v>351</v>
      </c>
      <c r="D174" s="4" t="s">
        <v>364</v>
      </c>
      <c r="E174" s="3" t="s">
        <v>232</v>
      </c>
      <c r="F174" s="7">
        <v>70</v>
      </c>
      <c r="G174" s="7" t="s">
        <v>1180</v>
      </c>
      <c r="H174" s="20" t="s">
        <v>1209</v>
      </c>
      <c r="I174" s="9"/>
      <c r="J174" s="10"/>
      <c r="K174" s="31"/>
      <c r="L174" s="39" t="str">
        <f>IF(_xlfn.CONCAT(基本情報!G44)="1",DBCS(個人事業者情報!K28),"")</f>
        <v/>
      </c>
      <c r="M174" s="1" t="str">
        <f t="shared" si="3"/>
        <v/>
      </c>
      <c r="N174" s="1" t="str">
        <f t="shared" si="3"/>
        <v/>
      </c>
      <c r="O174" s="1" t="str">
        <f t="shared" si="3"/>
        <v/>
      </c>
      <c r="P174" s="1" t="str">
        <f t="shared" si="3"/>
        <v/>
      </c>
    </row>
    <row r="175" spans="1:16">
      <c r="A175" s="2">
        <v>174</v>
      </c>
      <c r="B175" s="3" t="s">
        <v>345</v>
      </c>
      <c r="C175" s="4" t="s">
        <v>351</v>
      </c>
      <c r="D175" s="4" t="s">
        <v>365</v>
      </c>
      <c r="E175" s="3" t="s">
        <v>232</v>
      </c>
      <c r="F175" s="7">
        <v>70</v>
      </c>
      <c r="G175" s="7" t="s">
        <v>1180</v>
      </c>
      <c r="H175" s="20" t="s">
        <v>1209</v>
      </c>
      <c r="I175" s="9"/>
      <c r="J175" s="10"/>
      <c r="K175" s="31"/>
      <c r="L175" s="39" t="str">
        <f>IF(_xlfn.CONCAT(基本情報!G44)="1",DBCS(個人事業者情報!K29),"")</f>
        <v/>
      </c>
      <c r="M175" s="1" t="str">
        <f t="shared" si="3"/>
        <v/>
      </c>
      <c r="N175" s="1" t="str">
        <f t="shared" si="3"/>
        <v/>
      </c>
      <c r="O175" s="1" t="str">
        <f t="shared" si="3"/>
        <v/>
      </c>
      <c r="P175" s="1" t="str">
        <f t="shared" si="3"/>
        <v/>
      </c>
    </row>
    <row r="176" spans="1:16">
      <c r="A176" s="2">
        <v>175</v>
      </c>
      <c r="B176" s="3" t="s">
        <v>345</v>
      </c>
      <c r="C176" s="4" t="s">
        <v>351</v>
      </c>
      <c r="D176" s="4" t="s">
        <v>366</v>
      </c>
      <c r="E176" s="3" t="s">
        <v>232</v>
      </c>
      <c r="F176" s="7">
        <v>70</v>
      </c>
      <c r="G176" s="7" t="s">
        <v>1180</v>
      </c>
      <c r="H176" s="20" t="s">
        <v>1245</v>
      </c>
      <c r="I176" s="9"/>
      <c r="J176" s="10"/>
      <c r="K176" s="31"/>
      <c r="L176" s="39" t="str">
        <f>IF(_xlfn.CONCAT(基本情報!G44)="1",DBCS(個人事業者情報!K30),"")</f>
        <v/>
      </c>
      <c r="M176" s="1" t="str">
        <f t="shared" si="3"/>
        <v/>
      </c>
      <c r="N176" s="1" t="str">
        <f t="shared" si="3"/>
        <v/>
      </c>
      <c r="O176" s="1" t="str">
        <f t="shared" si="3"/>
        <v/>
      </c>
      <c r="P176" s="1" t="str">
        <f t="shared" si="3"/>
        <v/>
      </c>
    </row>
    <row r="177" spans="1:16">
      <c r="A177" s="2">
        <v>176</v>
      </c>
      <c r="B177" s="3" t="s">
        <v>345</v>
      </c>
      <c r="C177" s="4" t="s">
        <v>351</v>
      </c>
      <c r="D177" s="4" t="s">
        <v>367</v>
      </c>
      <c r="E177" s="3" t="s">
        <v>249</v>
      </c>
      <c r="F177" s="7">
        <v>40</v>
      </c>
      <c r="G177" s="7" t="s">
        <v>1180</v>
      </c>
      <c r="H177" s="20" t="s">
        <v>1209</v>
      </c>
      <c r="I177" s="9"/>
      <c r="J177" s="10"/>
      <c r="K177" s="31"/>
      <c r="L177" s="39" t="str">
        <f>IF(_xlfn.CONCAT(基本情報!G44)="1", VLOOKUP(個人事業者情報!K27,参照マスタ!AP1:AQ47,2,FALSE),"")</f>
        <v/>
      </c>
      <c r="M177" s="1" t="str">
        <f t="shared" si="3"/>
        <v/>
      </c>
      <c r="N177" s="1" t="str">
        <f t="shared" si="3"/>
        <v/>
      </c>
      <c r="O177" s="1" t="str">
        <f t="shared" si="3"/>
        <v/>
      </c>
      <c r="P177" s="1" t="str">
        <f t="shared" si="3"/>
        <v/>
      </c>
    </row>
    <row r="178" spans="1:16">
      <c r="A178" s="2">
        <v>177</v>
      </c>
      <c r="B178" s="3" t="s">
        <v>345</v>
      </c>
      <c r="C178" s="4" t="s">
        <v>351</v>
      </c>
      <c r="D178" s="4" t="s">
        <v>368</v>
      </c>
      <c r="E178" s="3" t="s">
        <v>249</v>
      </c>
      <c r="F178" s="7">
        <v>70</v>
      </c>
      <c r="G178" s="7" t="s">
        <v>1180</v>
      </c>
      <c r="H178" s="20" t="s">
        <v>1209</v>
      </c>
      <c r="I178" s="9"/>
      <c r="J178" s="10"/>
      <c r="K178" s="31"/>
      <c r="L178" s="39" t="str">
        <f>IF(_xlfn.CONCAT(基本情報!G44)="1",DBCS(個人事業者情報!Y28),"")</f>
        <v/>
      </c>
      <c r="M178" s="1" t="str">
        <f t="shared" si="3"/>
        <v/>
      </c>
      <c r="N178" s="1" t="str">
        <f t="shared" si="3"/>
        <v/>
      </c>
      <c r="O178" s="1" t="str">
        <f t="shared" si="3"/>
        <v/>
      </c>
      <c r="P178" s="1" t="str">
        <f t="shared" si="3"/>
        <v/>
      </c>
    </row>
    <row r="179" spans="1:16">
      <c r="A179" s="2">
        <v>178</v>
      </c>
      <c r="B179" s="3" t="s">
        <v>345</v>
      </c>
      <c r="C179" s="4" t="s">
        <v>351</v>
      </c>
      <c r="D179" s="4" t="s">
        <v>369</v>
      </c>
      <c r="E179" s="3" t="s">
        <v>249</v>
      </c>
      <c r="F179" s="7">
        <v>70</v>
      </c>
      <c r="G179" s="7" t="s">
        <v>1180</v>
      </c>
      <c r="H179" s="20" t="s">
        <v>1209</v>
      </c>
      <c r="I179" s="9"/>
      <c r="J179" s="10"/>
      <c r="K179" s="31"/>
      <c r="L179" s="39" t="str">
        <f>IF(_xlfn.CONCAT(基本情報!G44)="1",DBCS(個人事業者情報!Y29),"")</f>
        <v/>
      </c>
      <c r="M179" s="1" t="str">
        <f t="shared" si="3"/>
        <v/>
      </c>
      <c r="N179" s="1" t="str">
        <f t="shared" si="3"/>
        <v/>
      </c>
      <c r="O179" s="1" t="str">
        <f t="shared" si="3"/>
        <v/>
      </c>
      <c r="P179" s="1" t="str">
        <f t="shared" si="3"/>
        <v/>
      </c>
    </row>
    <row r="180" spans="1:16">
      <c r="A180" s="2">
        <v>179</v>
      </c>
      <c r="B180" s="3" t="s">
        <v>345</v>
      </c>
      <c r="C180" s="4" t="s">
        <v>351</v>
      </c>
      <c r="D180" s="4" t="s">
        <v>370</v>
      </c>
      <c r="E180" s="3" t="s">
        <v>249</v>
      </c>
      <c r="F180" s="7">
        <v>70</v>
      </c>
      <c r="G180" s="7" t="s">
        <v>1180</v>
      </c>
      <c r="H180" s="20" t="s">
        <v>1245</v>
      </c>
      <c r="I180" s="9"/>
      <c r="J180" s="10"/>
      <c r="K180" s="31"/>
      <c r="L180" s="39" t="str">
        <f>IF(_xlfn.CONCAT(基本情報!G44)="1",DBCS(個人事業者情報!Y30),"")</f>
        <v/>
      </c>
      <c r="M180" s="1" t="str">
        <f t="shared" si="3"/>
        <v/>
      </c>
      <c r="N180" s="1" t="str">
        <f t="shared" si="3"/>
        <v/>
      </c>
      <c r="O180" s="1" t="str">
        <f t="shared" si="3"/>
        <v/>
      </c>
      <c r="P180" s="1" t="str">
        <f t="shared" si="3"/>
        <v/>
      </c>
    </row>
    <row r="181" spans="1:16">
      <c r="A181" s="2">
        <v>180</v>
      </c>
      <c r="B181" s="3" t="s">
        <v>345</v>
      </c>
      <c r="C181" s="4" t="s">
        <v>371</v>
      </c>
      <c r="D181" s="4" t="s">
        <v>372</v>
      </c>
      <c r="E181" s="3" t="s">
        <v>182</v>
      </c>
      <c r="F181" s="7">
        <v>11</v>
      </c>
      <c r="G181" s="7" t="s">
        <v>1180</v>
      </c>
      <c r="H181" s="20" t="s">
        <v>1209</v>
      </c>
      <c r="I181" s="9"/>
      <c r="J181" s="10" t="s">
        <v>1222</v>
      </c>
      <c r="K181" s="31"/>
      <c r="L181" s="39" t="str">
        <f>IF(_xlfn.CONCAT(基本情報!G44)="1","0"&amp;個人事業者情報!K31,"")</f>
        <v/>
      </c>
      <c r="M181" s="1" t="str">
        <f t="shared" si="3"/>
        <v/>
      </c>
      <c r="N181" s="1" t="str">
        <f t="shared" si="3"/>
        <v/>
      </c>
      <c r="O181" s="1" t="str">
        <f t="shared" si="3"/>
        <v/>
      </c>
      <c r="P181" s="1" t="str">
        <f t="shared" si="3"/>
        <v/>
      </c>
    </row>
    <row r="182" spans="1:16">
      <c r="A182" s="2">
        <v>181</v>
      </c>
      <c r="B182" s="3" t="s">
        <v>345</v>
      </c>
      <c r="C182" s="4" t="s">
        <v>351</v>
      </c>
      <c r="D182" s="4" t="s">
        <v>373</v>
      </c>
      <c r="E182" s="3" t="s">
        <v>299</v>
      </c>
      <c r="F182" s="7">
        <v>255</v>
      </c>
      <c r="G182" s="7" t="s">
        <v>1180</v>
      </c>
      <c r="H182" s="20" t="s">
        <v>1209</v>
      </c>
      <c r="I182" s="9"/>
      <c r="J182" s="10"/>
      <c r="K182" s="31"/>
      <c r="L182" s="39" t="str">
        <f>IF(_xlfn.CONCAT(基本情報!G44)="1",ASC(個人事業者情報!K32),"")</f>
        <v/>
      </c>
      <c r="M182" s="1" t="str">
        <f t="shared" si="3"/>
        <v/>
      </c>
      <c r="N182" s="1" t="str">
        <f t="shared" si="3"/>
        <v/>
      </c>
      <c r="O182" s="1" t="str">
        <f t="shared" si="3"/>
        <v/>
      </c>
      <c r="P182" s="1" t="str">
        <f t="shared" si="3"/>
        <v/>
      </c>
    </row>
    <row r="183" spans="1:16">
      <c r="A183" s="2">
        <v>182</v>
      </c>
      <c r="B183" s="3" t="s">
        <v>345</v>
      </c>
      <c r="C183" s="4" t="s">
        <v>374</v>
      </c>
      <c r="D183" s="4" t="s">
        <v>1167</v>
      </c>
      <c r="E183" s="3" t="s">
        <v>182</v>
      </c>
      <c r="F183" s="7">
        <v>1</v>
      </c>
      <c r="G183" s="7" t="s">
        <v>1180</v>
      </c>
      <c r="H183" s="20" t="s">
        <v>1209</v>
      </c>
      <c r="I183" s="9" t="s">
        <v>193</v>
      </c>
      <c r="J183" s="10" t="s">
        <v>375</v>
      </c>
      <c r="K183" s="31"/>
      <c r="L183" s="39" t="str">
        <f>IF(_xlfn.CONCAT(基本情報!G44)="1","1","")</f>
        <v/>
      </c>
      <c r="M183" s="1" t="str">
        <f t="shared" si="3"/>
        <v/>
      </c>
      <c r="N183" s="1" t="str">
        <f t="shared" si="3"/>
        <v/>
      </c>
      <c r="O183" s="1" t="str">
        <f t="shared" si="3"/>
        <v/>
      </c>
      <c r="P183" s="1" t="str">
        <f t="shared" si="3"/>
        <v/>
      </c>
    </row>
    <row r="184" spans="1:16">
      <c r="A184" s="2">
        <v>183</v>
      </c>
      <c r="B184" s="3" t="s">
        <v>345</v>
      </c>
      <c r="C184" s="4" t="s">
        <v>379</v>
      </c>
      <c r="D184" s="4" t="s">
        <v>376</v>
      </c>
      <c r="E184" s="3" t="s">
        <v>232</v>
      </c>
      <c r="F184" s="7">
        <v>255</v>
      </c>
      <c r="G184" s="7" t="s">
        <v>1180</v>
      </c>
      <c r="H184" s="20" t="s">
        <v>1209</v>
      </c>
      <c r="I184" s="9"/>
      <c r="J184" s="10" t="s">
        <v>1223</v>
      </c>
      <c r="K184" s="31"/>
      <c r="L184" s="39" t="str">
        <f>IF(_xlfn.CONCAT(基本情報!G44)="1",DBCS(基本情報!K51),"")</f>
        <v/>
      </c>
      <c r="M184" s="1" t="str">
        <f t="shared" si="3"/>
        <v/>
      </c>
      <c r="N184" s="1" t="str">
        <f t="shared" si="3"/>
        <v/>
      </c>
      <c r="O184" s="1" t="str">
        <f t="shared" si="3"/>
        <v/>
      </c>
      <c r="P184" s="1" t="str">
        <f t="shared" si="3"/>
        <v/>
      </c>
    </row>
    <row r="185" spans="1:16">
      <c r="A185" s="2">
        <v>184</v>
      </c>
      <c r="B185" s="3" t="s">
        <v>345</v>
      </c>
      <c r="C185" s="4" t="s">
        <v>374</v>
      </c>
      <c r="D185" s="4" t="s">
        <v>377</v>
      </c>
      <c r="E185" s="3" t="s">
        <v>232</v>
      </c>
      <c r="F185" s="7">
        <v>255</v>
      </c>
      <c r="G185" s="7" t="s">
        <v>1180</v>
      </c>
      <c r="H185" s="20" t="s">
        <v>1209</v>
      </c>
      <c r="I185" s="9"/>
      <c r="J185" s="10" t="s">
        <v>1224</v>
      </c>
      <c r="K185" s="31"/>
      <c r="L185" s="39" t="str">
        <f>IF(_xlfn.CONCAT(基本情報!G44)="1",DBCS(基本情報!K52),"")</f>
        <v/>
      </c>
      <c r="M185" s="1" t="str">
        <f t="shared" si="3"/>
        <v/>
      </c>
      <c r="N185" s="1" t="str">
        <f t="shared" si="3"/>
        <v/>
      </c>
      <c r="O185" s="1" t="str">
        <f t="shared" si="3"/>
        <v/>
      </c>
      <c r="P185" s="1" t="str">
        <f t="shared" si="3"/>
        <v/>
      </c>
    </row>
    <row r="186" spans="1:16">
      <c r="A186" s="2">
        <v>185</v>
      </c>
      <c r="B186" s="3" t="s">
        <v>345</v>
      </c>
      <c r="C186" s="4" t="s">
        <v>374</v>
      </c>
      <c r="D186" s="4" t="s">
        <v>378</v>
      </c>
      <c r="E186" s="3" t="s">
        <v>1176</v>
      </c>
      <c r="F186" s="7">
        <v>255</v>
      </c>
      <c r="G186" s="7" t="s">
        <v>1180</v>
      </c>
      <c r="H186" s="20" t="s">
        <v>1209</v>
      </c>
      <c r="I186" s="9"/>
      <c r="J186" s="10" t="s">
        <v>1225</v>
      </c>
      <c r="K186" s="31"/>
      <c r="L186" s="39" t="str">
        <f>IF(_xlfn.CONCAT(基本情報!G44)="1",DBCS(基本情報!Y51),"")</f>
        <v/>
      </c>
      <c r="M186" s="1" t="str">
        <f t="shared" si="3"/>
        <v/>
      </c>
      <c r="N186" s="1" t="str">
        <f t="shared" si="3"/>
        <v/>
      </c>
      <c r="O186" s="1" t="str">
        <f t="shared" si="3"/>
        <v/>
      </c>
      <c r="P186" s="1" t="str">
        <f t="shared" si="3"/>
        <v/>
      </c>
    </row>
    <row r="187" spans="1:16">
      <c r="A187" s="2">
        <v>186</v>
      </c>
      <c r="B187" s="3" t="s">
        <v>345</v>
      </c>
      <c r="C187" s="4" t="s">
        <v>379</v>
      </c>
      <c r="D187" s="4" t="s">
        <v>380</v>
      </c>
      <c r="E187" s="3" t="s">
        <v>1176</v>
      </c>
      <c r="F187" s="7">
        <v>255</v>
      </c>
      <c r="G187" s="7" t="s">
        <v>1180</v>
      </c>
      <c r="H187" s="20" t="s">
        <v>1209</v>
      </c>
      <c r="I187" s="9"/>
      <c r="J187" s="10" t="s">
        <v>1226</v>
      </c>
      <c r="K187" s="31"/>
      <c r="L187" s="39" t="str">
        <f>IF(_xlfn.CONCAT(基本情報!G44)="1",DBCS(基本情報!Y52),"")</f>
        <v/>
      </c>
      <c r="M187" s="1" t="str">
        <f t="shared" si="3"/>
        <v/>
      </c>
      <c r="N187" s="1" t="str">
        <f t="shared" si="3"/>
        <v/>
      </c>
      <c r="O187" s="1" t="str">
        <f t="shared" si="3"/>
        <v/>
      </c>
      <c r="P187" s="1" t="str">
        <f t="shared" si="3"/>
        <v/>
      </c>
    </row>
    <row r="188" spans="1:16">
      <c r="A188" s="2">
        <v>187</v>
      </c>
      <c r="B188" s="3" t="s">
        <v>345</v>
      </c>
      <c r="C188" s="4" t="s">
        <v>374</v>
      </c>
      <c r="D188" s="4" t="s">
        <v>381</v>
      </c>
      <c r="E188" s="3" t="s">
        <v>182</v>
      </c>
      <c r="F188" s="7">
        <v>11</v>
      </c>
      <c r="G188" s="7" t="s">
        <v>1180</v>
      </c>
      <c r="H188" s="20" t="s">
        <v>1209</v>
      </c>
      <c r="I188" s="9"/>
      <c r="J188" s="10" t="s">
        <v>1299</v>
      </c>
      <c r="K188" s="31"/>
      <c r="L188" s="39" t="str">
        <f>IF(_xlfn.CONCAT(基本情報!G44)="1","0"&amp;基本情報!K53,"")</f>
        <v/>
      </c>
      <c r="M188" s="1" t="str">
        <f t="shared" si="3"/>
        <v/>
      </c>
      <c r="N188" s="1" t="str">
        <f t="shared" si="3"/>
        <v/>
      </c>
      <c r="O188" s="1" t="str">
        <f t="shared" si="3"/>
        <v/>
      </c>
      <c r="P188" s="1" t="str">
        <f t="shared" si="3"/>
        <v/>
      </c>
    </row>
    <row r="189" spans="1:16">
      <c r="A189" s="2">
        <v>188</v>
      </c>
      <c r="B189" s="3" t="s">
        <v>345</v>
      </c>
      <c r="C189" s="4" t="s">
        <v>374</v>
      </c>
      <c r="D189" s="4" t="s">
        <v>382</v>
      </c>
      <c r="E189" s="3" t="s">
        <v>299</v>
      </c>
      <c r="F189" s="7">
        <v>255</v>
      </c>
      <c r="G189" s="7" t="s">
        <v>1180</v>
      </c>
      <c r="H189" s="20" t="s">
        <v>1209</v>
      </c>
      <c r="I189" s="9"/>
      <c r="J189" s="10" t="s">
        <v>1227</v>
      </c>
      <c r="K189" s="31"/>
      <c r="L189" s="39" t="str">
        <f>IF(_xlfn.CONCAT(基本情報!G44)="1",ASC(基本情報!K54),"")</f>
        <v/>
      </c>
      <c r="M189" s="1" t="str">
        <f t="shared" si="3"/>
        <v/>
      </c>
      <c r="N189" s="1" t="str">
        <f t="shared" si="3"/>
        <v/>
      </c>
      <c r="O189" s="1" t="str">
        <f t="shared" si="3"/>
        <v/>
      </c>
      <c r="P189" s="1" t="str">
        <f t="shared" si="3"/>
        <v/>
      </c>
    </row>
    <row r="190" spans="1:16">
      <c r="A190" s="2">
        <v>189</v>
      </c>
      <c r="B190" s="3" t="s">
        <v>345</v>
      </c>
      <c r="C190" s="4" t="s">
        <v>383</v>
      </c>
      <c r="D190" s="4" t="s">
        <v>384</v>
      </c>
      <c r="E190" s="3" t="s">
        <v>182</v>
      </c>
      <c r="F190" s="7">
        <v>1</v>
      </c>
      <c r="G190" s="7" t="s">
        <v>1180</v>
      </c>
      <c r="H190" s="20" t="s">
        <v>1209</v>
      </c>
      <c r="I190" s="9" t="s">
        <v>220</v>
      </c>
      <c r="J190" s="10" t="s">
        <v>385</v>
      </c>
      <c r="K190" s="31"/>
      <c r="L190" s="39" t="str">
        <f>IF(_xlfn.CONCAT(基本情報!G44)="1","0","")</f>
        <v/>
      </c>
      <c r="M190" s="1" t="str">
        <f t="shared" si="3"/>
        <v/>
      </c>
      <c r="N190" s="1" t="str">
        <f t="shared" si="3"/>
        <v/>
      </c>
      <c r="O190" s="1" t="str">
        <f t="shared" si="3"/>
        <v/>
      </c>
      <c r="P190" s="1" t="str">
        <f t="shared" si="3"/>
        <v/>
      </c>
    </row>
    <row r="191" spans="1:16" ht="45">
      <c r="A191" s="2">
        <v>190</v>
      </c>
      <c r="B191" s="3" t="s">
        <v>345</v>
      </c>
      <c r="C191" s="4" t="s">
        <v>383</v>
      </c>
      <c r="D191" s="4" t="s">
        <v>387</v>
      </c>
      <c r="E191" s="3" t="s">
        <v>182</v>
      </c>
      <c r="F191" s="7">
        <v>7</v>
      </c>
      <c r="G191" s="7" t="s">
        <v>1180</v>
      </c>
      <c r="H191" s="20" t="s">
        <v>1209</v>
      </c>
      <c r="I191" s="9"/>
      <c r="J191" s="10" t="s">
        <v>1228</v>
      </c>
      <c r="K191" s="31"/>
      <c r="L191" s="39" t="str">
        <f>IF(_xlfn.CONCAT(基本情報!G44)="1",_xlfn.CONCAT(個人事業者情報!K10,個人事業者情報!L10,個人事業者情報!M10,個人事業者情報!O10,個人事業者情報!P10,個人事業者情報!Q10,個人事業者情報!R10),"")</f>
        <v/>
      </c>
      <c r="M191" s="1" t="str">
        <f t="shared" si="3"/>
        <v/>
      </c>
      <c r="N191" s="1" t="str">
        <f t="shared" si="3"/>
        <v/>
      </c>
      <c r="O191" s="1" t="str">
        <f t="shared" si="3"/>
        <v/>
      </c>
      <c r="P191" s="1" t="str">
        <f t="shared" si="3"/>
        <v/>
      </c>
    </row>
    <row r="192" spans="1:16" ht="30">
      <c r="A192" s="2">
        <v>191</v>
      </c>
      <c r="B192" s="3" t="s">
        <v>345</v>
      </c>
      <c r="C192" s="4" t="s">
        <v>386</v>
      </c>
      <c r="D192" s="4" t="s">
        <v>388</v>
      </c>
      <c r="E192" s="3" t="s">
        <v>232</v>
      </c>
      <c r="F192" s="7">
        <v>40</v>
      </c>
      <c r="G192" s="7" t="s">
        <v>1180</v>
      </c>
      <c r="H192" s="20" t="s">
        <v>1209</v>
      </c>
      <c r="I192" s="9"/>
      <c r="J192" s="10" t="s">
        <v>1229</v>
      </c>
      <c r="K192" s="31"/>
      <c r="L192" s="39" t="str">
        <f>IF(_xlfn.CONCAT(基本情報!G44)="1",個人事業者情報!K11,"")</f>
        <v/>
      </c>
      <c r="M192" s="1" t="str">
        <f t="shared" si="3"/>
        <v/>
      </c>
      <c r="N192" s="1" t="str">
        <f t="shared" si="3"/>
        <v/>
      </c>
      <c r="O192" s="1" t="str">
        <f t="shared" si="3"/>
        <v/>
      </c>
      <c r="P192" s="1" t="str">
        <f t="shared" si="3"/>
        <v/>
      </c>
    </row>
    <row r="193" spans="1:16" ht="30">
      <c r="A193" s="2">
        <v>192</v>
      </c>
      <c r="B193" s="3" t="s">
        <v>345</v>
      </c>
      <c r="C193" s="4" t="s">
        <v>386</v>
      </c>
      <c r="D193" s="4" t="s">
        <v>389</v>
      </c>
      <c r="E193" s="3" t="s">
        <v>232</v>
      </c>
      <c r="F193" s="7">
        <v>70</v>
      </c>
      <c r="G193" s="7" t="s">
        <v>1180</v>
      </c>
      <c r="H193" s="20" t="s">
        <v>1209</v>
      </c>
      <c r="I193" s="9"/>
      <c r="J193" s="10" t="s">
        <v>1230</v>
      </c>
      <c r="K193" s="31"/>
      <c r="L193" s="39" t="str">
        <f>IF(_xlfn.CONCAT(基本情報!G44)="1",DBCS(個人事業者情報!K12),"")</f>
        <v/>
      </c>
      <c r="M193" s="1" t="str">
        <f t="shared" si="3"/>
        <v/>
      </c>
      <c r="N193" s="1" t="str">
        <f t="shared" si="3"/>
        <v/>
      </c>
      <c r="O193" s="1" t="str">
        <f t="shared" si="3"/>
        <v/>
      </c>
      <c r="P193" s="1" t="str">
        <f t="shared" si="3"/>
        <v/>
      </c>
    </row>
    <row r="194" spans="1:16" ht="30">
      <c r="A194" s="2">
        <v>193</v>
      </c>
      <c r="B194" s="3" t="s">
        <v>345</v>
      </c>
      <c r="C194" s="4" t="s">
        <v>386</v>
      </c>
      <c r="D194" s="4" t="s">
        <v>390</v>
      </c>
      <c r="E194" s="3" t="s">
        <v>232</v>
      </c>
      <c r="F194" s="7">
        <v>70</v>
      </c>
      <c r="G194" s="7" t="s">
        <v>1180</v>
      </c>
      <c r="H194" s="20" t="s">
        <v>1209</v>
      </c>
      <c r="I194" s="9"/>
      <c r="J194" s="10" t="s">
        <v>1231</v>
      </c>
      <c r="K194" s="31"/>
      <c r="L194" s="39" t="str">
        <f>IF(_xlfn.CONCAT(基本情報!G44)="1",DBCS(個人事業者情報!K13),"")</f>
        <v/>
      </c>
      <c r="M194" s="1" t="str">
        <f t="shared" si="3"/>
        <v/>
      </c>
      <c r="N194" s="1" t="str">
        <f t="shared" si="3"/>
        <v/>
      </c>
      <c r="O194" s="1" t="str">
        <f t="shared" si="3"/>
        <v/>
      </c>
      <c r="P194" s="1" t="str">
        <f t="shared" ref="P194" si="4">O194</f>
        <v/>
      </c>
    </row>
    <row r="195" spans="1:16" ht="30">
      <c r="A195" s="2">
        <v>194</v>
      </c>
      <c r="B195" s="3" t="s">
        <v>345</v>
      </c>
      <c r="C195" s="4" t="s">
        <v>386</v>
      </c>
      <c r="D195" s="4" t="s">
        <v>391</v>
      </c>
      <c r="E195" s="3" t="s">
        <v>232</v>
      </c>
      <c r="F195" s="7">
        <v>70</v>
      </c>
      <c r="G195" s="7" t="s">
        <v>1180</v>
      </c>
      <c r="H195" s="20" t="s">
        <v>1208</v>
      </c>
      <c r="I195" s="9"/>
      <c r="J195" s="10" t="s">
        <v>1232</v>
      </c>
      <c r="K195" s="31"/>
      <c r="L195" s="39" t="str">
        <f>IF(_xlfn.CONCAT(基本情報!G44)="1",DBCS(個人事業者情報!K13),"")</f>
        <v/>
      </c>
      <c r="M195" s="1" t="str">
        <f t="shared" ref="M195:P211" si="5">L195</f>
        <v/>
      </c>
      <c r="N195" s="1" t="str">
        <f t="shared" si="5"/>
        <v/>
      </c>
      <c r="O195" s="1" t="str">
        <f t="shared" si="5"/>
        <v/>
      </c>
      <c r="P195" s="1" t="str">
        <f t="shared" si="5"/>
        <v/>
      </c>
    </row>
    <row r="196" spans="1:16" ht="30">
      <c r="A196" s="2">
        <v>195</v>
      </c>
      <c r="B196" s="3" t="s">
        <v>345</v>
      </c>
      <c r="C196" s="4" t="s">
        <v>386</v>
      </c>
      <c r="D196" s="4" t="s">
        <v>392</v>
      </c>
      <c r="E196" s="3" t="s">
        <v>249</v>
      </c>
      <c r="F196" s="7">
        <v>40</v>
      </c>
      <c r="G196" s="7" t="s">
        <v>1180</v>
      </c>
      <c r="H196" s="20" t="s">
        <v>1209</v>
      </c>
      <c r="I196" s="9"/>
      <c r="J196" s="10" t="s">
        <v>1233</v>
      </c>
      <c r="K196" s="31"/>
      <c r="L196" s="39" t="str">
        <f>IF(_xlfn.CONCAT(基本情報!G44)="1", VLOOKUP(個人事業者情報!K11,参照マスタ!AP1:AQ47,2,FALSE),"")</f>
        <v/>
      </c>
      <c r="M196" s="1" t="str">
        <f t="shared" si="5"/>
        <v/>
      </c>
      <c r="N196" s="1" t="str">
        <f t="shared" si="5"/>
        <v/>
      </c>
      <c r="O196" s="1" t="str">
        <f t="shared" si="5"/>
        <v/>
      </c>
      <c r="P196" s="1" t="str">
        <f t="shared" si="5"/>
        <v/>
      </c>
    </row>
    <row r="197" spans="1:16" ht="30">
      <c r="A197" s="2">
        <v>196</v>
      </c>
      <c r="B197" s="3" t="s">
        <v>345</v>
      </c>
      <c r="C197" s="4" t="s">
        <v>386</v>
      </c>
      <c r="D197" s="4" t="s">
        <v>393</v>
      </c>
      <c r="E197" s="3" t="s">
        <v>249</v>
      </c>
      <c r="F197" s="7">
        <v>70</v>
      </c>
      <c r="G197" s="7" t="s">
        <v>1180</v>
      </c>
      <c r="H197" s="20" t="s">
        <v>1209</v>
      </c>
      <c r="I197" s="9"/>
      <c r="J197" s="10" t="s">
        <v>1234</v>
      </c>
      <c r="K197" s="31"/>
      <c r="L197" s="39" t="str">
        <f>IF(_xlfn.CONCAT(基本情報!G44)="1", DBCS(個人事業者情報!Y12),"")</f>
        <v/>
      </c>
      <c r="M197" s="1" t="str">
        <f t="shared" si="5"/>
        <v/>
      </c>
      <c r="N197" s="1" t="str">
        <f t="shared" si="5"/>
        <v/>
      </c>
      <c r="O197" s="1" t="str">
        <f t="shared" si="5"/>
        <v/>
      </c>
      <c r="P197" s="1" t="str">
        <f t="shared" si="5"/>
        <v/>
      </c>
    </row>
    <row r="198" spans="1:16" ht="30">
      <c r="A198" s="2">
        <v>197</v>
      </c>
      <c r="B198" s="3" t="s">
        <v>345</v>
      </c>
      <c r="C198" s="4" t="s">
        <v>386</v>
      </c>
      <c r="D198" s="4" t="s">
        <v>394</v>
      </c>
      <c r="E198" s="3" t="s">
        <v>249</v>
      </c>
      <c r="F198" s="7">
        <v>70</v>
      </c>
      <c r="G198" s="7" t="s">
        <v>1180</v>
      </c>
      <c r="H198" s="20" t="s">
        <v>1209</v>
      </c>
      <c r="I198" s="9"/>
      <c r="J198" s="10" t="s">
        <v>1235</v>
      </c>
      <c r="K198" s="31"/>
      <c r="L198" s="39" t="str">
        <f>IF(_xlfn.CONCAT(基本情報!G44)="1", DBCS(個人事業者情報!Y13),"")</f>
        <v/>
      </c>
      <c r="M198" s="1" t="str">
        <f t="shared" si="5"/>
        <v/>
      </c>
      <c r="N198" s="1" t="str">
        <f t="shared" si="5"/>
        <v/>
      </c>
      <c r="O198" s="1" t="str">
        <f t="shared" si="5"/>
        <v/>
      </c>
      <c r="P198" s="1" t="str">
        <f t="shared" si="5"/>
        <v/>
      </c>
    </row>
    <row r="199" spans="1:16" ht="30">
      <c r="A199" s="2">
        <v>198</v>
      </c>
      <c r="B199" s="3" t="s">
        <v>345</v>
      </c>
      <c r="C199" s="4" t="s">
        <v>386</v>
      </c>
      <c r="D199" s="4" t="s">
        <v>395</v>
      </c>
      <c r="E199" s="3" t="s">
        <v>249</v>
      </c>
      <c r="F199" s="7">
        <v>70</v>
      </c>
      <c r="G199" s="7" t="s">
        <v>1180</v>
      </c>
      <c r="H199" s="20" t="s">
        <v>1208</v>
      </c>
      <c r="I199" s="9"/>
      <c r="J199" s="10" t="s">
        <v>1236</v>
      </c>
      <c r="K199" s="31"/>
      <c r="L199" s="39" t="str">
        <f>IF(_xlfn.CONCAT(基本情報!G44)="1", DBCS(個人事業者情報!Y14),"")</f>
        <v/>
      </c>
      <c r="M199" s="1" t="str">
        <f t="shared" si="5"/>
        <v/>
      </c>
      <c r="N199" s="1" t="str">
        <f t="shared" si="5"/>
        <v/>
      </c>
      <c r="O199" s="1" t="str">
        <f t="shared" si="5"/>
        <v/>
      </c>
      <c r="P199" s="1" t="str">
        <f t="shared" si="5"/>
        <v/>
      </c>
    </row>
    <row r="200" spans="1:16" ht="45">
      <c r="A200" s="2">
        <v>199</v>
      </c>
      <c r="B200" s="3" t="s">
        <v>345</v>
      </c>
      <c r="C200" s="4" t="s">
        <v>386</v>
      </c>
      <c r="D200" s="4" t="s">
        <v>396</v>
      </c>
      <c r="E200" s="3" t="s">
        <v>182</v>
      </c>
      <c r="F200" s="7">
        <v>11</v>
      </c>
      <c r="G200" s="7" t="s">
        <v>1180</v>
      </c>
      <c r="H200" s="20" t="s">
        <v>1209</v>
      </c>
      <c r="I200" s="9"/>
      <c r="J200" s="10" t="s">
        <v>1237</v>
      </c>
      <c r="K200" s="31"/>
      <c r="L200" s="39" t="str">
        <f>IF(_xlfn.CONCAT(基本情報!G44)="1", "0"&amp;個人事業者情報!K15,"")</f>
        <v/>
      </c>
      <c r="M200" s="1" t="str">
        <f t="shared" si="5"/>
        <v/>
      </c>
      <c r="N200" s="1" t="str">
        <f t="shared" si="5"/>
        <v/>
      </c>
      <c r="O200" s="1" t="str">
        <f t="shared" si="5"/>
        <v/>
      </c>
      <c r="P200" s="1" t="str">
        <f t="shared" si="5"/>
        <v/>
      </c>
    </row>
    <row r="201" spans="1:16">
      <c r="A201" s="2">
        <v>200</v>
      </c>
      <c r="B201" s="3" t="s">
        <v>345</v>
      </c>
      <c r="C201" s="4" t="s">
        <v>397</v>
      </c>
      <c r="D201" s="4" t="s">
        <v>398</v>
      </c>
      <c r="E201" s="3" t="s">
        <v>182</v>
      </c>
      <c r="F201" s="7">
        <v>1</v>
      </c>
      <c r="G201" s="7" t="s">
        <v>1180</v>
      </c>
      <c r="H201" s="20" t="s">
        <v>1209</v>
      </c>
      <c r="I201" s="9" t="s">
        <v>220</v>
      </c>
      <c r="J201" s="10" t="s">
        <v>385</v>
      </c>
      <c r="K201" s="31"/>
      <c r="L201" s="39" t="str">
        <f>IF(_xlfn.CONCAT(基本情報!G44)="1", "0","")</f>
        <v/>
      </c>
      <c r="M201" s="1" t="str">
        <f t="shared" si="5"/>
        <v/>
      </c>
      <c r="N201" s="1" t="str">
        <f t="shared" si="5"/>
        <v/>
      </c>
      <c r="O201" s="1" t="str">
        <f t="shared" si="5"/>
        <v/>
      </c>
      <c r="P201" s="1" t="str">
        <f t="shared" si="5"/>
        <v/>
      </c>
    </row>
    <row r="202" spans="1:16" ht="45">
      <c r="A202" s="2">
        <v>201</v>
      </c>
      <c r="B202" s="3" t="s">
        <v>345</v>
      </c>
      <c r="C202" s="4" t="s">
        <v>397</v>
      </c>
      <c r="D202" s="4" t="s">
        <v>400</v>
      </c>
      <c r="E202" s="3" t="s">
        <v>182</v>
      </c>
      <c r="F202" s="7">
        <v>7</v>
      </c>
      <c r="G202" s="7" t="s">
        <v>1180</v>
      </c>
      <c r="H202" s="20" t="s">
        <v>1209</v>
      </c>
      <c r="I202" s="9"/>
      <c r="J202" s="10" t="s">
        <v>1228</v>
      </c>
      <c r="K202" s="31"/>
      <c r="L202" s="39" t="str">
        <f>IF(_xlfn.CONCAT(基本情報!G44)="1",_xlfn.CONCAT(個人事業者情報!K10,個人事業者情報!L10,個人事業者情報!M10,個人事業者情報!O10,個人事業者情報!P10,個人事業者情報!Q10,個人事業者情報!R10),"")</f>
        <v/>
      </c>
      <c r="M202" s="1" t="str">
        <f t="shared" si="5"/>
        <v/>
      </c>
      <c r="N202" s="1" t="str">
        <f t="shared" si="5"/>
        <v/>
      </c>
      <c r="O202" s="1" t="str">
        <f t="shared" si="5"/>
        <v/>
      </c>
      <c r="P202" s="1" t="str">
        <f t="shared" si="5"/>
        <v/>
      </c>
    </row>
    <row r="203" spans="1:16" ht="30">
      <c r="A203" s="2">
        <v>202</v>
      </c>
      <c r="B203" s="3" t="s">
        <v>345</v>
      </c>
      <c r="C203" s="4" t="s">
        <v>399</v>
      </c>
      <c r="D203" s="4" t="s">
        <v>401</v>
      </c>
      <c r="E203" s="3" t="s">
        <v>232</v>
      </c>
      <c r="F203" s="7">
        <v>40</v>
      </c>
      <c r="G203" s="7" t="s">
        <v>1180</v>
      </c>
      <c r="H203" s="20" t="s">
        <v>1209</v>
      </c>
      <c r="I203" s="9"/>
      <c r="J203" s="10" t="s">
        <v>1229</v>
      </c>
      <c r="K203" s="31"/>
      <c r="L203" s="39" t="str">
        <f>IF(_xlfn.CONCAT(基本情報!G44)="1",個人事業者情報!K11,"")</f>
        <v/>
      </c>
      <c r="M203" s="1" t="str">
        <f t="shared" si="5"/>
        <v/>
      </c>
      <c r="N203" s="1" t="str">
        <f t="shared" si="5"/>
        <v/>
      </c>
      <c r="O203" s="1" t="str">
        <f t="shared" si="5"/>
        <v/>
      </c>
      <c r="P203" s="1" t="str">
        <f t="shared" si="5"/>
        <v/>
      </c>
    </row>
    <row r="204" spans="1:16" ht="30">
      <c r="A204" s="2">
        <v>203</v>
      </c>
      <c r="B204" s="3" t="s">
        <v>345</v>
      </c>
      <c r="C204" s="4" t="s">
        <v>399</v>
      </c>
      <c r="D204" s="4" t="s">
        <v>402</v>
      </c>
      <c r="E204" s="3" t="s">
        <v>232</v>
      </c>
      <c r="F204" s="7">
        <v>70</v>
      </c>
      <c r="G204" s="7" t="s">
        <v>1180</v>
      </c>
      <c r="H204" s="20" t="s">
        <v>1209</v>
      </c>
      <c r="I204" s="9"/>
      <c r="J204" s="10" t="s">
        <v>1230</v>
      </c>
      <c r="K204" s="31"/>
      <c r="L204" s="39" t="str">
        <f>IF(_xlfn.CONCAT(基本情報!G44)="1",DBCS(個人事業者情報!K12),"")</f>
        <v/>
      </c>
      <c r="M204" s="1" t="str">
        <f t="shared" si="5"/>
        <v/>
      </c>
      <c r="N204" s="1" t="str">
        <f t="shared" si="5"/>
        <v/>
      </c>
      <c r="O204" s="1" t="str">
        <f t="shared" si="5"/>
        <v/>
      </c>
      <c r="P204" s="1" t="str">
        <f t="shared" si="5"/>
        <v/>
      </c>
    </row>
    <row r="205" spans="1:16" ht="30">
      <c r="A205" s="2">
        <v>204</v>
      </c>
      <c r="B205" s="3" t="s">
        <v>345</v>
      </c>
      <c r="C205" s="4" t="s">
        <v>399</v>
      </c>
      <c r="D205" s="4" t="s">
        <v>403</v>
      </c>
      <c r="E205" s="3" t="s">
        <v>232</v>
      </c>
      <c r="F205" s="7">
        <v>70</v>
      </c>
      <c r="G205" s="7" t="s">
        <v>1180</v>
      </c>
      <c r="H205" s="20" t="s">
        <v>1209</v>
      </c>
      <c r="I205" s="9"/>
      <c r="J205" s="10" t="s">
        <v>1231</v>
      </c>
      <c r="K205" s="31"/>
      <c r="L205" s="39" t="str">
        <f>IF(_xlfn.CONCAT(基本情報!G44)="1",DBCS(個人事業者情報!K13),"")</f>
        <v/>
      </c>
      <c r="M205" s="1" t="str">
        <f t="shared" si="5"/>
        <v/>
      </c>
      <c r="N205" s="1" t="str">
        <f t="shared" si="5"/>
        <v/>
      </c>
      <c r="O205" s="1" t="str">
        <f t="shared" si="5"/>
        <v/>
      </c>
      <c r="P205" s="1" t="str">
        <f t="shared" si="5"/>
        <v/>
      </c>
    </row>
    <row r="206" spans="1:16" ht="30">
      <c r="A206" s="2">
        <v>205</v>
      </c>
      <c r="B206" s="3" t="s">
        <v>345</v>
      </c>
      <c r="C206" s="4" t="s">
        <v>399</v>
      </c>
      <c r="D206" s="4" t="s">
        <v>404</v>
      </c>
      <c r="E206" s="3" t="s">
        <v>232</v>
      </c>
      <c r="F206" s="7">
        <v>70</v>
      </c>
      <c r="G206" s="7" t="s">
        <v>1180</v>
      </c>
      <c r="H206" s="20" t="s">
        <v>1208</v>
      </c>
      <c r="I206" s="9"/>
      <c r="J206" s="10" t="s">
        <v>1232</v>
      </c>
      <c r="K206" s="31"/>
      <c r="L206" s="39" t="str">
        <f>IF(_xlfn.CONCAT(基本情報!G44)="1",DBCS(個人事業者情報!K14),"")</f>
        <v/>
      </c>
      <c r="M206" s="1" t="str">
        <f t="shared" si="5"/>
        <v/>
      </c>
      <c r="N206" s="1" t="str">
        <f t="shared" si="5"/>
        <v/>
      </c>
      <c r="O206" s="1" t="str">
        <f t="shared" si="5"/>
        <v/>
      </c>
      <c r="P206" s="1" t="str">
        <f t="shared" si="5"/>
        <v/>
      </c>
    </row>
    <row r="207" spans="1:16" ht="30">
      <c r="A207" s="2">
        <v>206</v>
      </c>
      <c r="B207" s="3" t="s">
        <v>345</v>
      </c>
      <c r="C207" s="4" t="s">
        <v>399</v>
      </c>
      <c r="D207" s="4" t="s">
        <v>405</v>
      </c>
      <c r="E207" s="3" t="s">
        <v>249</v>
      </c>
      <c r="F207" s="7">
        <v>40</v>
      </c>
      <c r="G207" s="7" t="s">
        <v>1180</v>
      </c>
      <c r="H207" s="20" t="s">
        <v>1209</v>
      </c>
      <c r="I207" s="9"/>
      <c r="J207" s="10" t="s">
        <v>1233</v>
      </c>
      <c r="K207" s="31"/>
      <c r="L207" s="39" t="str">
        <f>IF(_xlfn.CONCAT(基本情報!G44)="1", VLOOKUP(個人事業者情報!K11,参照マスタ!AP1:AQ47,2,FALSE),"")</f>
        <v/>
      </c>
      <c r="M207" s="1" t="str">
        <f t="shared" si="5"/>
        <v/>
      </c>
      <c r="N207" s="1" t="str">
        <f t="shared" si="5"/>
        <v/>
      </c>
      <c r="O207" s="1" t="str">
        <f t="shared" si="5"/>
        <v/>
      </c>
      <c r="P207" s="1" t="str">
        <f t="shared" si="5"/>
        <v/>
      </c>
    </row>
    <row r="208" spans="1:16" ht="30">
      <c r="A208" s="2">
        <v>207</v>
      </c>
      <c r="B208" s="3" t="s">
        <v>345</v>
      </c>
      <c r="C208" s="4" t="s">
        <v>399</v>
      </c>
      <c r="D208" s="4" t="s">
        <v>406</v>
      </c>
      <c r="E208" s="3" t="s">
        <v>249</v>
      </c>
      <c r="F208" s="7">
        <v>70</v>
      </c>
      <c r="G208" s="7" t="s">
        <v>1180</v>
      </c>
      <c r="H208" s="20" t="s">
        <v>1209</v>
      </c>
      <c r="I208" s="9"/>
      <c r="J208" s="10" t="s">
        <v>1233</v>
      </c>
      <c r="K208" s="31"/>
      <c r="L208" s="39" t="str">
        <f>IF(_xlfn.CONCAT(基本情報!G44)="1", DBCS(個人事業者情報!Y12),"")</f>
        <v/>
      </c>
      <c r="M208" s="1" t="str">
        <f t="shared" si="5"/>
        <v/>
      </c>
      <c r="N208" s="1" t="str">
        <f t="shared" si="5"/>
        <v/>
      </c>
      <c r="O208" s="1" t="str">
        <f t="shared" si="5"/>
        <v/>
      </c>
      <c r="P208" s="1" t="str">
        <f t="shared" si="5"/>
        <v/>
      </c>
    </row>
    <row r="209" spans="1:16" ht="30">
      <c r="A209" s="2">
        <v>208</v>
      </c>
      <c r="B209" s="3" t="s">
        <v>345</v>
      </c>
      <c r="C209" s="4" t="s">
        <v>399</v>
      </c>
      <c r="D209" s="4" t="s">
        <v>407</v>
      </c>
      <c r="E209" s="3" t="s">
        <v>249</v>
      </c>
      <c r="F209" s="7">
        <v>70</v>
      </c>
      <c r="G209" s="7" t="s">
        <v>1180</v>
      </c>
      <c r="H209" s="20" t="s">
        <v>1209</v>
      </c>
      <c r="I209" s="9"/>
      <c r="J209" s="10" t="s">
        <v>1235</v>
      </c>
      <c r="K209" s="31"/>
      <c r="L209" s="39" t="str">
        <f>IF(_xlfn.CONCAT(基本情報!G44)="1", DBCS(個人事業者情報!Y13),"")</f>
        <v/>
      </c>
      <c r="M209" s="1" t="str">
        <f t="shared" si="5"/>
        <v/>
      </c>
      <c r="N209" s="1" t="str">
        <f t="shared" si="5"/>
        <v/>
      </c>
      <c r="O209" s="1" t="str">
        <f t="shared" si="5"/>
        <v/>
      </c>
      <c r="P209" s="1" t="str">
        <f t="shared" si="5"/>
        <v/>
      </c>
    </row>
    <row r="210" spans="1:16" ht="30">
      <c r="A210" s="2">
        <v>209</v>
      </c>
      <c r="B210" s="3" t="s">
        <v>345</v>
      </c>
      <c r="C210" s="4" t="s">
        <v>399</v>
      </c>
      <c r="D210" s="4" t="s">
        <v>408</v>
      </c>
      <c r="E210" s="3" t="s">
        <v>249</v>
      </c>
      <c r="F210" s="7">
        <v>70</v>
      </c>
      <c r="G210" s="7" t="s">
        <v>1180</v>
      </c>
      <c r="H210" s="20" t="s">
        <v>1208</v>
      </c>
      <c r="I210" s="9"/>
      <c r="J210" s="10" t="s">
        <v>1236</v>
      </c>
      <c r="K210" s="31"/>
      <c r="L210" s="39" t="str">
        <f>IF(_xlfn.CONCAT(基本情報!G44)="1", DBCS(個人事業者情報!Y14),"")</f>
        <v/>
      </c>
      <c r="M210" s="1" t="str">
        <f t="shared" si="5"/>
        <v/>
      </c>
      <c r="N210" s="1" t="str">
        <f t="shared" si="5"/>
        <v/>
      </c>
      <c r="O210" s="1" t="str">
        <f t="shared" si="5"/>
        <v/>
      </c>
      <c r="P210" s="1" t="str">
        <f t="shared" si="5"/>
        <v/>
      </c>
    </row>
    <row r="211" spans="1:16" ht="45">
      <c r="A211" s="2">
        <v>210</v>
      </c>
      <c r="B211" s="3" t="s">
        <v>345</v>
      </c>
      <c r="C211" s="4" t="s">
        <v>399</v>
      </c>
      <c r="D211" s="4" t="s">
        <v>409</v>
      </c>
      <c r="E211" s="3" t="s">
        <v>182</v>
      </c>
      <c r="F211" s="7">
        <v>11</v>
      </c>
      <c r="G211" s="7" t="s">
        <v>1180</v>
      </c>
      <c r="H211" s="20" t="s">
        <v>1209</v>
      </c>
      <c r="I211" s="9"/>
      <c r="J211" s="10" t="s">
        <v>1237</v>
      </c>
      <c r="K211" s="31"/>
      <c r="L211" s="39" t="str">
        <f>IF(_xlfn.CONCAT(基本情報!G44)="1", "0"&amp;個人事業者情報!K15,"")</f>
        <v/>
      </c>
      <c r="M211" s="1" t="str">
        <f t="shared" si="5"/>
        <v/>
      </c>
      <c r="N211" s="1" t="str">
        <f t="shared" si="5"/>
        <v/>
      </c>
      <c r="O211" s="1" t="str">
        <f t="shared" si="5"/>
        <v/>
      </c>
      <c r="P211" s="1" t="str">
        <f t="shared" si="5"/>
        <v/>
      </c>
    </row>
    <row r="212" spans="1:16" ht="210">
      <c r="A212" s="2">
        <v>211</v>
      </c>
      <c r="B212" s="3" t="s">
        <v>410</v>
      </c>
      <c r="C212" s="4" t="s">
        <v>411</v>
      </c>
      <c r="D212" s="4" t="s">
        <v>1168</v>
      </c>
      <c r="E212" s="5" t="s">
        <v>1171</v>
      </c>
      <c r="F212" s="7">
        <v>8</v>
      </c>
      <c r="G212" s="6" t="s">
        <v>1178</v>
      </c>
      <c r="H212" s="8" t="s">
        <v>1183</v>
      </c>
      <c r="I212" s="9"/>
      <c r="J212" s="10" t="s">
        <v>1238</v>
      </c>
      <c r="K212" s="31"/>
      <c r="L212" s="39" t="str">
        <f>RIGHT("00000000"&amp;_xlfn.CONCAT(L7),8)</f>
        <v>00000000</v>
      </c>
      <c r="M212" s="1" t="str">
        <f>RIGHT("00000000"&amp;_xlfn.CONCAT(M7),8)</f>
        <v>00000000</v>
      </c>
      <c r="N212" s="1" t="str">
        <f t="shared" ref="N212:P212" si="6">RIGHT("00000000"&amp;_xlfn.CONCAT(N7),8)</f>
        <v>00000000</v>
      </c>
      <c r="O212" s="1" t="str">
        <f t="shared" si="6"/>
        <v>00000000</v>
      </c>
      <c r="P212" s="1" t="str">
        <f t="shared" si="6"/>
        <v>00000000</v>
      </c>
    </row>
    <row r="213" spans="1:16">
      <c r="A213" s="2">
        <v>212</v>
      </c>
      <c r="B213" s="3" t="s">
        <v>410</v>
      </c>
      <c r="C213" s="4" t="s">
        <v>411</v>
      </c>
      <c r="D213" s="4" t="s">
        <v>412</v>
      </c>
      <c r="E213" s="3" t="s">
        <v>232</v>
      </c>
      <c r="F213" s="7">
        <v>255</v>
      </c>
      <c r="G213" s="6" t="s">
        <v>1178</v>
      </c>
      <c r="H213" s="8" t="s">
        <v>1183</v>
      </c>
      <c r="I213" s="9"/>
      <c r="J213" s="10"/>
      <c r="K213" s="31"/>
      <c r="L213" s="39" t="str">
        <f>DBCS(店舗情報①!K5)</f>
        <v/>
      </c>
      <c r="M213" s="39" t="str">
        <f>DBCS(店舗情報②!K5)</f>
        <v/>
      </c>
      <c r="N213" s="39" t="str">
        <f>DBCS(店舗情報③!K5)</f>
        <v/>
      </c>
      <c r="O213" s="39" t="str">
        <f>DBCS(店舗情報④!K5)</f>
        <v/>
      </c>
      <c r="P213" s="39" t="str">
        <f>DBCS(店舗情報⑤!K5)</f>
        <v/>
      </c>
    </row>
    <row r="214" spans="1:16">
      <c r="A214" s="2">
        <v>213</v>
      </c>
      <c r="B214" s="3" t="s">
        <v>410</v>
      </c>
      <c r="C214" s="4" t="s">
        <v>411</v>
      </c>
      <c r="D214" s="4" t="s">
        <v>413</v>
      </c>
      <c r="E214" s="3" t="s">
        <v>249</v>
      </c>
      <c r="F214" s="7">
        <v>255</v>
      </c>
      <c r="G214" s="6" t="s">
        <v>1178</v>
      </c>
      <c r="H214" s="8" t="s">
        <v>1183</v>
      </c>
      <c r="I214" s="9"/>
      <c r="J214" s="10"/>
      <c r="K214" s="31"/>
      <c r="L214" s="39" t="str">
        <f>DBCS(店舗情報①!Y5)</f>
        <v/>
      </c>
      <c r="M214" s="39" t="str">
        <f>DBCS(店舗情報②!Y5)</f>
        <v/>
      </c>
      <c r="N214" s="39" t="str">
        <f>DBCS(店舗情報③!Y5)</f>
        <v/>
      </c>
      <c r="O214" s="39" t="str">
        <f>DBCS(店舗情報④!Y5)</f>
        <v/>
      </c>
      <c r="P214" s="39" t="str">
        <f>DBCS(店舗情報⑤!Y5)</f>
        <v/>
      </c>
    </row>
    <row r="215" spans="1:16">
      <c r="A215" s="2">
        <v>214</v>
      </c>
      <c r="B215" s="3" t="s">
        <v>410</v>
      </c>
      <c r="C215" s="4" t="s">
        <v>411</v>
      </c>
      <c r="D215" s="4" t="s">
        <v>414</v>
      </c>
      <c r="E215" s="3" t="s">
        <v>314</v>
      </c>
      <c r="F215" s="7">
        <v>255</v>
      </c>
      <c r="G215" s="6" t="s">
        <v>1178</v>
      </c>
      <c r="H215" s="8" t="s">
        <v>1183</v>
      </c>
      <c r="I215" s="9"/>
      <c r="J215" s="10"/>
      <c r="K215" s="31"/>
      <c r="L215" s="39" t="str">
        <f>ASC(店舗情報①!K6)</f>
        <v/>
      </c>
      <c r="M215" s="39" t="str">
        <f>ASC(店舗情報②!K6)</f>
        <v/>
      </c>
      <c r="N215" s="39" t="str">
        <f>ASC(店舗情報③!K6)</f>
        <v/>
      </c>
      <c r="O215" s="39" t="str">
        <f>ASC(店舗情報④!K6)</f>
        <v/>
      </c>
      <c r="P215" s="39" t="str">
        <f>ASC(店舗情報⑤!K6)</f>
        <v/>
      </c>
    </row>
    <row r="216" spans="1:16">
      <c r="A216" s="2">
        <v>215</v>
      </c>
      <c r="B216" s="3" t="s">
        <v>410</v>
      </c>
      <c r="C216" s="4" t="s">
        <v>411</v>
      </c>
      <c r="D216" s="4" t="s">
        <v>415</v>
      </c>
      <c r="E216" s="3" t="s">
        <v>232</v>
      </c>
      <c r="F216" s="7">
        <v>255</v>
      </c>
      <c r="G216" s="6" t="s">
        <v>1178</v>
      </c>
      <c r="H216" s="8" t="s">
        <v>1183</v>
      </c>
      <c r="I216" s="9"/>
      <c r="J216" s="10"/>
      <c r="K216" s="31"/>
      <c r="L216" s="39" t="str">
        <f>DBCS(店舗情報①!K7)</f>
        <v/>
      </c>
      <c r="M216" s="39" t="str">
        <f>DBCS(店舗情報②!K7)</f>
        <v/>
      </c>
      <c r="N216" s="39" t="str">
        <f>DBCS(店舗情報③!K7)</f>
        <v/>
      </c>
      <c r="O216" s="39" t="str">
        <f>DBCS(店舗情報④!K7)</f>
        <v/>
      </c>
      <c r="P216" s="39" t="str">
        <f>DBCS(店舗情報⑤!K7)</f>
        <v/>
      </c>
    </row>
    <row r="217" spans="1:16">
      <c r="A217" s="2">
        <v>216</v>
      </c>
      <c r="B217" s="3" t="s">
        <v>410</v>
      </c>
      <c r="C217" s="4" t="s">
        <v>411</v>
      </c>
      <c r="D217" s="4" t="s">
        <v>416</v>
      </c>
      <c r="E217" s="3" t="s">
        <v>232</v>
      </c>
      <c r="F217" s="7">
        <v>255</v>
      </c>
      <c r="G217" s="7" t="s">
        <v>1180</v>
      </c>
      <c r="H217" s="8" t="s">
        <v>1210</v>
      </c>
      <c r="I217" s="9"/>
      <c r="J217" s="10"/>
      <c r="K217" s="31"/>
      <c r="L217" s="39" t="str">
        <f>DBCS(店舗情報①!K19)</f>
        <v/>
      </c>
      <c r="M217" s="39" t="str">
        <f>DBCS(店舗情報②!K19)</f>
        <v/>
      </c>
      <c r="N217" s="39" t="str">
        <f>DBCS(店舗情報③!K19)</f>
        <v/>
      </c>
      <c r="O217" s="39" t="str">
        <f>DBCS(店舗情報④!K19)</f>
        <v/>
      </c>
      <c r="P217" s="39" t="str">
        <f>DBCS(店舗情報⑤!K19)</f>
        <v/>
      </c>
    </row>
    <row r="218" spans="1:16">
      <c r="A218" s="2">
        <v>217</v>
      </c>
      <c r="B218" s="3" t="s">
        <v>410</v>
      </c>
      <c r="C218" s="4" t="s">
        <v>411</v>
      </c>
      <c r="D218" s="4" t="s">
        <v>417</v>
      </c>
      <c r="E218" s="3" t="s">
        <v>232</v>
      </c>
      <c r="F218" s="7">
        <v>255</v>
      </c>
      <c r="G218" s="7" t="s">
        <v>1180</v>
      </c>
      <c r="H218" s="8" t="s">
        <v>1210</v>
      </c>
      <c r="I218" s="9"/>
      <c r="J218" s="10"/>
      <c r="K218" s="31"/>
      <c r="L218" s="39" t="str">
        <f>DBCS(店舗情報①!K20)</f>
        <v/>
      </c>
      <c r="M218" s="39" t="str">
        <f>DBCS(店舗情報②!K20)</f>
        <v/>
      </c>
      <c r="N218" s="39" t="str">
        <f>DBCS(店舗情報③!K20)</f>
        <v/>
      </c>
      <c r="O218" s="39" t="str">
        <f>DBCS(店舗情報④!K20)</f>
        <v/>
      </c>
      <c r="P218" s="39" t="str">
        <f>DBCS(店舗情報⑤!K20)</f>
        <v/>
      </c>
    </row>
    <row r="219" spans="1:16">
      <c r="A219" s="2">
        <v>218</v>
      </c>
      <c r="B219" s="3" t="s">
        <v>410</v>
      </c>
      <c r="C219" s="4" t="s">
        <v>411</v>
      </c>
      <c r="D219" s="4" t="s">
        <v>418</v>
      </c>
      <c r="E219" s="3" t="s">
        <v>232</v>
      </c>
      <c r="F219" s="7">
        <v>255</v>
      </c>
      <c r="G219" s="7" t="s">
        <v>1180</v>
      </c>
      <c r="H219" s="8" t="s">
        <v>1210</v>
      </c>
      <c r="I219" s="9"/>
      <c r="J219" s="10"/>
      <c r="K219" s="31"/>
      <c r="L219" s="39" t="str">
        <f>DBCS(店舗情報①!K21)</f>
        <v/>
      </c>
      <c r="M219" s="39" t="str">
        <f>DBCS(店舗情報②!K21)</f>
        <v/>
      </c>
      <c r="N219" s="39" t="str">
        <f>DBCS(店舗情報③!K21)</f>
        <v/>
      </c>
      <c r="O219" s="39" t="str">
        <f>DBCS(店舗情報④!K21)</f>
        <v/>
      </c>
      <c r="P219" s="39" t="str">
        <f>DBCS(店舗情報⑤!K21)</f>
        <v/>
      </c>
    </row>
    <row r="220" spans="1:16">
      <c r="A220" s="2">
        <v>219</v>
      </c>
      <c r="B220" s="3" t="s">
        <v>410</v>
      </c>
      <c r="C220" s="4" t="s">
        <v>411</v>
      </c>
      <c r="D220" s="4" t="s">
        <v>419</v>
      </c>
      <c r="E220" s="3" t="s">
        <v>182</v>
      </c>
      <c r="F220" s="7">
        <v>7</v>
      </c>
      <c r="G220" s="6" t="s">
        <v>1178</v>
      </c>
      <c r="H220" s="8" t="s">
        <v>1183</v>
      </c>
      <c r="I220" s="9"/>
      <c r="J220" s="10" t="s">
        <v>362</v>
      </c>
      <c r="K220" s="31"/>
      <c r="L220" s="39" t="str">
        <f>_xlfn.CONCAT(店舗情報①!K10,店舗情報①!L10,店舗情報①!M10,店舗情報①!O10,店舗情報①!P10,店舗情報①!Q10,店舗情報①!R10)</f>
        <v/>
      </c>
      <c r="M220" s="39" t="str">
        <f>_xlfn.CONCAT(店舗情報②!K10,店舗情報②!L10,店舗情報②!M10,店舗情報②!O10,店舗情報②!P10,店舗情報②!Q10,店舗情報②!R10)</f>
        <v/>
      </c>
      <c r="N220" s="39" t="str">
        <f>_xlfn.CONCAT(店舗情報③!K10,店舗情報③!L10,店舗情報③!M10,店舗情報③!O10,店舗情報③!P10,店舗情報③!Q10,店舗情報③!R10)</f>
        <v/>
      </c>
      <c r="O220" s="39" t="str">
        <f>_xlfn.CONCAT(店舗情報④!K10,店舗情報④!L10,店舗情報④!M10,店舗情報④!O10,店舗情報④!P10,店舗情報④!Q10,店舗情報④!R10)</f>
        <v/>
      </c>
      <c r="P220" s="39" t="str">
        <f>_xlfn.CONCAT(店舗情報⑤!K10,店舗情報⑤!L10,店舗情報⑤!M10,店舗情報⑤!O10,店舗情報⑤!P10,店舗情報⑤!Q10,店舗情報⑤!R10)</f>
        <v/>
      </c>
    </row>
    <row r="221" spans="1:16">
      <c r="A221" s="2">
        <v>220</v>
      </c>
      <c r="B221" s="3" t="s">
        <v>410</v>
      </c>
      <c r="C221" s="4" t="s">
        <v>411</v>
      </c>
      <c r="D221" s="4" t="s">
        <v>420</v>
      </c>
      <c r="E221" s="3" t="s">
        <v>232</v>
      </c>
      <c r="F221" s="7">
        <v>40</v>
      </c>
      <c r="G221" s="6" t="s">
        <v>1178</v>
      </c>
      <c r="H221" s="8" t="s">
        <v>1183</v>
      </c>
      <c r="I221" s="9"/>
      <c r="J221" s="10"/>
      <c r="K221" s="31"/>
      <c r="L221" s="1">
        <f>店舗情報①!K11</f>
        <v>0</v>
      </c>
      <c r="M221" s="1">
        <f>店舗情報②!K11</f>
        <v>0</v>
      </c>
      <c r="N221" s="1">
        <f>店舗情報③!K11</f>
        <v>0</v>
      </c>
      <c r="O221" s="1">
        <f>店舗情報④!K11</f>
        <v>0</v>
      </c>
      <c r="P221" s="1">
        <f>店舗情報⑤!K11</f>
        <v>0</v>
      </c>
    </row>
    <row r="222" spans="1:16">
      <c r="A222" s="2">
        <v>221</v>
      </c>
      <c r="B222" s="3" t="s">
        <v>410</v>
      </c>
      <c r="C222" s="4" t="s">
        <v>411</v>
      </c>
      <c r="D222" s="4" t="s">
        <v>421</v>
      </c>
      <c r="E222" s="3" t="s">
        <v>232</v>
      </c>
      <c r="F222" s="7">
        <v>70</v>
      </c>
      <c r="G222" s="6" t="s">
        <v>1178</v>
      </c>
      <c r="H222" s="8" t="s">
        <v>1183</v>
      </c>
      <c r="I222" s="9"/>
      <c r="J222" s="10"/>
      <c r="K222" s="31"/>
      <c r="L222" s="39" t="str">
        <f>DBCS(店舗情報①!K12)</f>
        <v/>
      </c>
      <c r="M222" s="39" t="str">
        <f>DBCS(店舗情報②!K12)</f>
        <v/>
      </c>
      <c r="N222" s="39" t="str">
        <f>DBCS(店舗情報③!K12)</f>
        <v/>
      </c>
      <c r="O222" s="39" t="str">
        <f>DBCS(店舗情報④!K12)</f>
        <v/>
      </c>
      <c r="P222" s="39" t="str">
        <f>DBCS(店舗情報⑤!K12)</f>
        <v/>
      </c>
    </row>
    <row r="223" spans="1:16">
      <c r="A223" s="2">
        <v>222</v>
      </c>
      <c r="B223" s="3" t="s">
        <v>410</v>
      </c>
      <c r="C223" s="4" t="s">
        <v>411</v>
      </c>
      <c r="D223" s="4" t="s">
        <v>422</v>
      </c>
      <c r="E223" s="3" t="s">
        <v>232</v>
      </c>
      <c r="F223" s="7">
        <v>70</v>
      </c>
      <c r="G223" s="6" t="s">
        <v>1178</v>
      </c>
      <c r="H223" s="8" t="s">
        <v>1183</v>
      </c>
      <c r="I223" s="9"/>
      <c r="J223" s="10"/>
      <c r="K223" s="31"/>
      <c r="L223" s="39" t="str">
        <f>DBCS(店舗情報①!K13)</f>
        <v/>
      </c>
      <c r="M223" s="39" t="str">
        <f>DBCS(店舗情報②!K13)</f>
        <v/>
      </c>
      <c r="N223" s="39" t="str">
        <f>DBCS(店舗情報③!K13)</f>
        <v/>
      </c>
      <c r="O223" s="39" t="str">
        <f>DBCS(店舗情報④!K13)</f>
        <v/>
      </c>
      <c r="P223" s="39" t="str">
        <f>DBCS(店舗情報⑤!K13)</f>
        <v/>
      </c>
    </row>
    <row r="224" spans="1:16">
      <c r="A224" s="2">
        <v>223</v>
      </c>
      <c r="B224" s="3" t="s">
        <v>410</v>
      </c>
      <c r="C224" s="4" t="s">
        <v>411</v>
      </c>
      <c r="D224" s="4" t="s">
        <v>423</v>
      </c>
      <c r="E224" s="3" t="s">
        <v>232</v>
      </c>
      <c r="F224" s="7">
        <v>70</v>
      </c>
      <c r="G224" s="7" t="s">
        <v>1180</v>
      </c>
      <c r="H224" s="8" t="s">
        <v>1210</v>
      </c>
      <c r="I224" s="9"/>
      <c r="J224" s="10"/>
      <c r="K224" s="31"/>
      <c r="L224" s="39" t="str">
        <f>DBCS(店舗情報①!K14)</f>
        <v/>
      </c>
      <c r="M224" s="39" t="str">
        <f>DBCS(店舗情報②!K14)</f>
        <v/>
      </c>
      <c r="N224" s="39" t="str">
        <f>DBCS(店舗情報③!K14)</f>
        <v/>
      </c>
      <c r="O224" s="39" t="str">
        <f>DBCS(店舗情報④!K14)</f>
        <v/>
      </c>
      <c r="P224" s="39" t="str">
        <f>DBCS(店舗情報⑤!K14)</f>
        <v/>
      </c>
    </row>
    <row r="225" spans="1:16">
      <c r="A225" s="2">
        <v>224</v>
      </c>
      <c r="B225" s="3" t="s">
        <v>410</v>
      </c>
      <c r="C225" s="4" t="s">
        <v>411</v>
      </c>
      <c r="D225" s="4" t="s">
        <v>424</v>
      </c>
      <c r="E225" s="3" t="s">
        <v>249</v>
      </c>
      <c r="F225" s="7">
        <v>40</v>
      </c>
      <c r="G225" s="6" t="s">
        <v>1178</v>
      </c>
      <c r="H225" s="8" t="s">
        <v>1183</v>
      </c>
      <c r="I225" s="9"/>
      <c r="J225" s="10"/>
      <c r="K225" s="31"/>
      <c r="L225" s="39" t="e">
        <f>VLOOKUP(店舗情報①!K11,参照マスタ!AP1:AQ47,2,FALSE)</f>
        <v>#N/A</v>
      </c>
      <c r="M225" s="39" t="e">
        <f>VLOOKUP(店舗情報②!K11,参照マスタ!AP1:AQ47,2,FALSE)</f>
        <v>#N/A</v>
      </c>
      <c r="N225" s="39" t="e">
        <f>VLOOKUP(店舗情報③!K11,参照マスタ!AP1:AQ47,2,FALSE)</f>
        <v>#N/A</v>
      </c>
      <c r="O225" s="39" t="e">
        <f>VLOOKUP(店舗情報④!K11,参照マスタ!AP1:AQ47,2,FALSE)</f>
        <v>#N/A</v>
      </c>
      <c r="P225" s="39" t="e">
        <f>VLOOKUP(店舗情報⑤!K11,参照マスタ!AP1:AQ47,2,FALSE)</f>
        <v>#N/A</v>
      </c>
    </row>
    <row r="226" spans="1:16">
      <c r="A226" s="2">
        <v>225</v>
      </c>
      <c r="B226" s="3" t="s">
        <v>410</v>
      </c>
      <c r="C226" s="4" t="s">
        <v>411</v>
      </c>
      <c r="D226" s="4" t="s">
        <v>425</v>
      </c>
      <c r="E226" s="3" t="s">
        <v>249</v>
      </c>
      <c r="F226" s="7">
        <v>70</v>
      </c>
      <c r="G226" s="6" t="s">
        <v>1178</v>
      </c>
      <c r="H226" s="8" t="s">
        <v>1183</v>
      </c>
      <c r="I226" s="9"/>
      <c r="J226" s="10"/>
      <c r="K226" s="31"/>
      <c r="L226" s="39" t="str">
        <f>DBCS(店舗情報①!Y12)</f>
        <v/>
      </c>
      <c r="M226" s="39" t="str">
        <f>DBCS(店舗情報②!Y12)</f>
        <v/>
      </c>
      <c r="N226" s="39" t="str">
        <f>DBCS(店舗情報③!Y12)</f>
        <v/>
      </c>
      <c r="O226" s="39" t="str">
        <f>DBCS(店舗情報④!Y12)</f>
        <v/>
      </c>
      <c r="P226" s="39" t="str">
        <f>DBCS(店舗情報⑤!Y12)</f>
        <v/>
      </c>
    </row>
    <row r="227" spans="1:16">
      <c r="A227" s="2">
        <v>226</v>
      </c>
      <c r="B227" s="3" t="s">
        <v>410</v>
      </c>
      <c r="C227" s="4" t="s">
        <v>411</v>
      </c>
      <c r="D227" s="4" t="s">
        <v>426</v>
      </c>
      <c r="E227" s="3" t="s">
        <v>249</v>
      </c>
      <c r="F227" s="7">
        <v>70</v>
      </c>
      <c r="G227" s="6" t="s">
        <v>1178</v>
      </c>
      <c r="H227" s="8" t="s">
        <v>1183</v>
      </c>
      <c r="I227" s="9"/>
      <c r="J227" s="10"/>
      <c r="K227" s="31"/>
      <c r="L227" s="39" t="str">
        <f>DBCS(店舗情報①!Y13)</f>
        <v/>
      </c>
      <c r="M227" s="39" t="str">
        <f>DBCS(店舗情報②!Y13)</f>
        <v/>
      </c>
      <c r="N227" s="39" t="str">
        <f>DBCS(店舗情報③!Y13)</f>
        <v/>
      </c>
      <c r="O227" s="39" t="str">
        <f>DBCS(店舗情報④!Y13)</f>
        <v/>
      </c>
      <c r="P227" s="39" t="str">
        <f>DBCS(店舗情報⑤!Y13)</f>
        <v/>
      </c>
    </row>
    <row r="228" spans="1:16">
      <c r="A228" s="2">
        <v>227</v>
      </c>
      <c r="B228" s="3" t="s">
        <v>410</v>
      </c>
      <c r="C228" s="4" t="s">
        <v>411</v>
      </c>
      <c r="D228" s="4" t="s">
        <v>427</v>
      </c>
      <c r="E228" s="3" t="s">
        <v>249</v>
      </c>
      <c r="F228" s="7">
        <v>70</v>
      </c>
      <c r="G228" s="7" t="s">
        <v>1180</v>
      </c>
      <c r="H228" s="8" t="s">
        <v>1210</v>
      </c>
      <c r="I228" s="9"/>
      <c r="J228" s="10"/>
      <c r="K228" s="31"/>
      <c r="L228" s="39" t="str">
        <f>DBCS(店舗情報①!Y14)</f>
        <v/>
      </c>
      <c r="M228" s="39" t="str">
        <f>DBCS(店舗情報②!Y14)</f>
        <v/>
      </c>
      <c r="N228" s="39" t="str">
        <f>DBCS(店舗情報③!Y14)</f>
        <v/>
      </c>
      <c r="O228" s="39" t="str">
        <f>DBCS(店舗情報④!Y14)</f>
        <v/>
      </c>
      <c r="P228" s="39" t="str">
        <f>DBCS(店舗情報⑤!Y14)</f>
        <v/>
      </c>
    </row>
    <row r="229" spans="1:16">
      <c r="A229" s="2">
        <v>228</v>
      </c>
      <c r="B229" s="3" t="s">
        <v>410</v>
      </c>
      <c r="C229" s="4" t="s">
        <v>411</v>
      </c>
      <c r="D229" s="4" t="s">
        <v>428</v>
      </c>
      <c r="E229" s="3" t="s">
        <v>182</v>
      </c>
      <c r="F229" s="7">
        <v>11</v>
      </c>
      <c r="G229" s="6" t="s">
        <v>1178</v>
      </c>
      <c r="H229" s="8" t="s">
        <v>1183</v>
      </c>
      <c r="I229" s="9"/>
      <c r="J229" s="10" t="s">
        <v>1222</v>
      </c>
      <c r="K229" s="31"/>
      <c r="L229" s="39" t="str">
        <f>"0"&amp;店舗情報①!K15</f>
        <v>0</v>
      </c>
      <c r="M229" s="39" t="str">
        <f>"0"&amp;店舗情報②!K15</f>
        <v>0</v>
      </c>
      <c r="N229" s="39" t="str">
        <f>"0"&amp;店舗情報③!K15</f>
        <v>0</v>
      </c>
      <c r="O229" s="39" t="str">
        <f>"0"&amp;店舗情報④!K15</f>
        <v>0</v>
      </c>
      <c r="P229" s="39" t="str">
        <f>"0"&amp;店舗情報⑤!K15</f>
        <v>0</v>
      </c>
    </row>
    <row r="230" spans="1:16">
      <c r="A230" s="2">
        <v>229</v>
      </c>
      <c r="B230" s="3" t="s">
        <v>410</v>
      </c>
      <c r="C230" s="4" t="s">
        <v>411</v>
      </c>
      <c r="D230" s="4" t="s">
        <v>429</v>
      </c>
      <c r="E230" s="3" t="s">
        <v>299</v>
      </c>
      <c r="F230" s="7">
        <v>255</v>
      </c>
      <c r="G230" s="6" t="s">
        <v>1178</v>
      </c>
      <c r="H230" s="8" t="s">
        <v>1183</v>
      </c>
      <c r="I230" s="9"/>
      <c r="J230" s="10"/>
      <c r="K230" s="31"/>
      <c r="L230" s="39" t="str">
        <f>ASC(店舗情報①!K16)</f>
        <v/>
      </c>
      <c r="M230" s="39" t="str">
        <f>ASC(店舗情報②!K16)</f>
        <v/>
      </c>
      <c r="N230" s="39" t="str">
        <f>ASC(店舗情報③!K16)</f>
        <v/>
      </c>
      <c r="O230" s="39" t="str">
        <f>ASC(店舗情報④!K16)</f>
        <v/>
      </c>
      <c r="P230" s="39" t="str">
        <f>ASC(店舗情報⑤!K16)</f>
        <v/>
      </c>
    </row>
    <row r="231" spans="1:16" ht="30">
      <c r="A231" s="2">
        <v>230</v>
      </c>
      <c r="B231" s="3" t="s">
        <v>410</v>
      </c>
      <c r="C231" s="4" t="s">
        <v>411</v>
      </c>
      <c r="D231" s="4" t="s">
        <v>1169</v>
      </c>
      <c r="E231" s="3" t="s">
        <v>232</v>
      </c>
      <c r="F231" s="7">
        <v>255</v>
      </c>
      <c r="G231" s="6" t="s">
        <v>1178</v>
      </c>
      <c r="H231" s="8" t="s">
        <v>1183</v>
      </c>
      <c r="I231" s="8" t="s">
        <v>1214</v>
      </c>
      <c r="J231" s="10" t="s">
        <v>1239</v>
      </c>
      <c r="K231" s="31"/>
      <c r="L231" s="39" t="s">
        <v>1441</v>
      </c>
      <c r="M231" s="39" t="s">
        <v>1441</v>
      </c>
      <c r="N231" s="39" t="s">
        <v>1441</v>
      </c>
      <c r="O231" s="39" t="s">
        <v>1441</v>
      </c>
      <c r="P231" s="39" t="s">
        <v>1441</v>
      </c>
    </row>
    <row r="232" spans="1:16" ht="60">
      <c r="A232" s="2">
        <v>231</v>
      </c>
      <c r="B232" s="3" t="s">
        <v>410</v>
      </c>
      <c r="C232" s="4" t="s">
        <v>1120</v>
      </c>
      <c r="D232" s="4" t="s">
        <v>1120</v>
      </c>
      <c r="E232" s="5" t="s">
        <v>1172</v>
      </c>
      <c r="F232" s="7">
        <v>255</v>
      </c>
      <c r="G232" s="6" t="s">
        <v>1179</v>
      </c>
      <c r="H232" s="8" t="s">
        <v>1183</v>
      </c>
      <c r="I232" s="8" t="s">
        <v>1306</v>
      </c>
      <c r="J232" s="10" t="s">
        <v>1240</v>
      </c>
      <c r="K232" s="31"/>
    </row>
  </sheetData>
  <autoFilter ref="A1:P232" xr:uid="{3FAC9D07-A834-6344-B0FF-4466ABA9DC07}"/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F16D-0DAC-2A46-A0E3-C99A8BCC4A96}">
  <dimension ref="A1:HW49"/>
  <sheetViews>
    <sheetView workbookViewId="0">
      <selection activeCell="K20" sqref="K20:AG20"/>
    </sheetView>
  </sheetViews>
  <sheetFormatPr baseColWidth="10" defaultRowHeight="20"/>
  <sheetData>
    <row r="1" spans="1:76" ht="20" customHeight="1">
      <c r="A1" s="37" t="s">
        <v>1360</v>
      </c>
      <c r="B1" s="37" t="s">
        <v>1361</v>
      </c>
      <c r="C1" s="37" t="s">
        <v>1361</v>
      </c>
      <c r="D1" s="37" t="s">
        <v>1361</v>
      </c>
      <c r="E1" s="37" t="s">
        <v>1361</v>
      </c>
      <c r="F1" s="37" t="s">
        <v>1361</v>
      </c>
      <c r="G1" s="37" t="s">
        <v>1361</v>
      </c>
      <c r="H1" s="37" t="s">
        <v>1361</v>
      </c>
      <c r="I1" s="37" t="s">
        <v>1361</v>
      </c>
      <c r="J1" s="37" t="s">
        <v>1361</v>
      </c>
      <c r="K1" s="37" t="s">
        <v>1361</v>
      </c>
      <c r="L1" s="37" t="s">
        <v>1361</v>
      </c>
      <c r="M1" s="37" t="s">
        <v>1361</v>
      </c>
      <c r="N1" s="37" t="s">
        <v>1361</v>
      </c>
      <c r="O1" s="37" t="s">
        <v>1361</v>
      </c>
      <c r="P1" s="37" t="s">
        <v>1361</v>
      </c>
      <c r="Q1" s="37" t="s">
        <v>1362</v>
      </c>
      <c r="R1" s="37" t="s">
        <v>1362</v>
      </c>
      <c r="S1" s="37" t="s">
        <v>1362</v>
      </c>
      <c r="T1" s="37" t="s">
        <v>1362</v>
      </c>
      <c r="U1" s="37" t="s">
        <v>1362</v>
      </c>
      <c r="V1" s="37" t="s">
        <v>1362</v>
      </c>
      <c r="W1" s="37" t="s">
        <v>1362</v>
      </c>
      <c r="X1" s="37" t="s">
        <v>1362</v>
      </c>
      <c r="Y1" s="37" t="s">
        <v>1363</v>
      </c>
      <c r="Z1" s="37" t="s">
        <v>1363</v>
      </c>
      <c r="AA1" s="37" t="s">
        <v>1363</v>
      </c>
      <c r="AB1" s="37" t="s">
        <v>1363</v>
      </c>
      <c r="AC1" s="37" t="s">
        <v>1363</v>
      </c>
      <c r="AD1" s="37" t="s">
        <v>1363</v>
      </c>
      <c r="AE1" s="37" t="s">
        <v>1363</v>
      </c>
      <c r="AF1" s="37" t="s">
        <v>1363</v>
      </c>
      <c r="AG1" s="37" t="s">
        <v>1363</v>
      </c>
      <c r="AH1" s="37" t="s">
        <v>1363</v>
      </c>
      <c r="AI1" s="37" t="s">
        <v>1363</v>
      </c>
      <c r="AJ1" s="37" t="s">
        <v>1363</v>
      </c>
      <c r="AK1" s="37" t="s">
        <v>1363</v>
      </c>
      <c r="AL1" s="37" t="s">
        <v>1363</v>
      </c>
      <c r="AM1" s="37" t="s">
        <v>1363</v>
      </c>
      <c r="AN1" s="37" t="s">
        <v>1363</v>
      </c>
      <c r="AO1" s="37" t="s">
        <v>1363</v>
      </c>
      <c r="AP1" s="37" t="s">
        <v>1363</v>
      </c>
      <c r="AQ1" s="37" t="s">
        <v>1364</v>
      </c>
      <c r="AR1" s="37" t="s">
        <v>1364</v>
      </c>
      <c r="AS1" s="37" t="s">
        <v>1364</v>
      </c>
      <c r="AT1" s="37" t="s">
        <v>1364</v>
      </c>
      <c r="AU1" s="37" t="s">
        <v>1364</v>
      </c>
      <c r="AV1" s="37" t="s">
        <v>1364</v>
      </c>
      <c r="AW1" s="37" t="s">
        <v>1364</v>
      </c>
      <c r="AX1" s="37" t="s">
        <v>1364</v>
      </c>
      <c r="AY1" s="37" t="s">
        <v>1364</v>
      </c>
      <c r="AZ1" s="37" t="s">
        <v>1364</v>
      </c>
      <c r="BA1" s="37" t="s">
        <v>1364</v>
      </c>
      <c r="BB1" s="37" t="s">
        <v>1364</v>
      </c>
      <c r="BC1" s="37" t="s">
        <v>1364</v>
      </c>
      <c r="BD1" s="37" t="s">
        <v>1364</v>
      </c>
      <c r="BE1" s="37" t="s">
        <v>1364</v>
      </c>
      <c r="BF1" s="37" t="s">
        <v>1364</v>
      </c>
      <c r="BG1" s="37" t="s">
        <v>1364</v>
      </c>
      <c r="BH1" s="37" t="s">
        <v>1364</v>
      </c>
      <c r="BI1" s="37" t="s">
        <v>1364</v>
      </c>
      <c r="BJ1" s="37" t="s">
        <v>1364</v>
      </c>
      <c r="BK1" s="37" t="s">
        <v>1364</v>
      </c>
      <c r="BL1" s="37" t="s">
        <v>1364</v>
      </c>
      <c r="BM1" s="37" t="s">
        <v>1364</v>
      </c>
      <c r="BN1" s="37" t="s">
        <v>1365</v>
      </c>
      <c r="BO1" s="37" t="s">
        <v>1365</v>
      </c>
      <c r="BP1" s="37" t="s">
        <v>1365</v>
      </c>
      <c r="BQ1" s="37" t="s">
        <v>1365</v>
      </c>
      <c r="BR1" s="37" t="s">
        <v>1365</v>
      </c>
      <c r="BS1" s="37" t="s">
        <v>1365</v>
      </c>
      <c r="BT1" s="37" t="s">
        <v>1365</v>
      </c>
      <c r="BU1" s="37" t="s">
        <v>1365</v>
      </c>
      <c r="BV1" s="37" t="s">
        <v>1365</v>
      </c>
      <c r="BW1" s="37" t="s">
        <v>1365</v>
      </c>
      <c r="BX1" s="37" t="s">
        <v>1365</v>
      </c>
    </row>
    <row r="2" spans="1:76" ht="20" customHeight="1">
      <c r="A2" s="38" t="s">
        <v>184</v>
      </c>
      <c r="B2" s="38" t="s">
        <v>1366</v>
      </c>
      <c r="C2" s="38" t="s">
        <v>1367</v>
      </c>
      <c r="D2" s="38" t="s">
        <v>1368</v>
      </c>
      <c r="E2" s="38" t="s">
        <v>1369</v>
      </c>
      <c r="F2" s="38" t="s">
        <v>1370</v>
      </c>
      <c r="G2" s="38" t="s">
        <v>1371</v>
      </c>
      <c r="H2" s="38" t="s">
        <v>1372</v>
      </c>
      <c r="I2" s="38" t="s">
        <v>1373</v>
      </c>
      <c r="J2" s="38" t="s">
        <v>1374</v>
      </c>
      <c r="K2" s="38" t="s">
        <v>1375</v>
      </c>
      <c r="L2" s="38" t="s">
        <v>1376</v>
      </c>
      <c r="M2" s="38" t="s">
        <v>1377</v>
      </c>
      <c r="N2" s="38" t="s">
        <v>1378</v>
      </c>
      <c r="O2" s="38" t="s">
        <v>1379</v>
      </c>
      <c r="P2" s="38" t="s">
        <v>1380</v>
      </c>
      <c r="Q2" s="38" t="s">
        <v>1381</v>
      </c>
      <c r="R2" s="38" t="s">
        <v>1382</v>
      </c>
      <c r="S2" s="38" t="s">
        <v>1383</v>
      </c>
      <c r="T2" s="38" t="s">
        <v>1384</v>
      </c>
      <c r="U2" s="38" t="s">
        <v>1385</v>
      </c>
      <c r="V2" s="38" t="s">
        <v>1386</v>
      </c>
      <c r="W2" s="38" t="s">
        <v>1387</v>
      </c>
      <c r="X2" s="38" t="s">
        <v>1388</v>
      </c>
      <c r="Y2" s="38" t="s">
        <v>1389</v>
      </c>
      <c r="Z2" s="38" t="s">
        <v>1390</v>
      </c>
      <c r="AA2" s="38" t="s">
        <v>1391</v>
      </c>
      <c r="AB2" s="38" t="s">
        <v>1392</v>
      </c>
      <c r="AC2" s="38" t="s">
        <v>1393</v>
      </c>
      <c r="AD2" s="38" t="s">
        <v>1394</v>
      </c>
      <c r="AE2" s="38" t="s">
        <v>1395</v>
      </c>
      <c r="AF2" s="38" t="s">
        <v>1396</v>
      </c>
      <c r="AG2" s="38" t="s">
        <v>1397</v>
      </c>
      <c r="AH2" s="38" t="s">
        <v>1398</v>
      </c>
      <c r="AI2" s="38" t="s">
        <v>1399</v>
      </c>
      <c r="AJ2" s="38" t="s">
        <v>1400</v>
      </c>
      <c r="AK2" s="38" t="s">
        <v>1401</v>
      </c>
      <c r="AL2" s="38" t="s">
        <v>1402</v>
      </c>
      <c r="AM2" s="38" t="s">
        <v>1403</v>
      </c>
      <c r="AN2" s="38" t="s">
        <v>1404</v>
      </c>
      <c r="AO2" s="38" t="s">
        <v>1405</v>
      </c>
      <c r="AP2" s="38" t="s">
        <v>1406</v>
      </c>
      <c r="AQ2" s="38" t="s">
        <v>1407</v>
      </c>
      <c r="AR2" s="38" t="s">
        <v>1408</v>
      </c>
      <c r="AS2" s="38" t="s">
        <v>1409</v>
      </c>
      <c r="AT2" s="38" t="s">
        <v>1410</v>
      </c>
      <c r="AU2" s="38" t="s">
        <v>1411</v>
      </c>
      <c r="AV2" s="38" t="s">
        <v>1412</v>
      </c>
      <c r="AW2" s="38" t="s">
        <v>1413</v>
      </c>
      <c r="AX2" s="38" t="s">
        <v>1414</v>
      </c>
      <c r="AY2" s="38" t="s">
        <v>1415</v>
      </c>
      <c r="AZ2" s="38" t="s">
        <v>1416</v>
      </c>
      <c r="BA2" s="38" t="s">
        <v>1417</v>
      </c>
      <c r="BB2" s="38" t="s">
        <v>1418</v>
      </c>
      <c r="BC2" s="38" t="s">
        <v>1419</v>
      </c>
      <c r="BD2" s="38" t="s">
        <v>1420</v>
      </c>
      <c r="BE2" s="38" t="s">
        <v>1421</v>
      </c>
      <c r="BF2" s="38" t="s">
        <v>1422</v>
      </c>
      <c r="BG2" s="38" t="s">
        <v>1423</v>
      </c>
      <c r="BH2" s="38" t="s">
        <v>1424</v>
      </c>
      <c r="BI2" s="38" t="s">
        <v>1425</v>
      </c>
      <c r="BJ2" s="38" t="s">
        <v>1426</v>
      </c>
      <c r="BK2" s="38" t="s">
        <v>1427</v>
      </c>
      <c r="BL2" s="38" t="s">
        <v>1428</v>
      </c>
      <c r="BM2" s="38" t="s">
        <v>1429</v>
      </c>
      <c r="BN2" s="38" t="s">
        <v>1430</v>
      </c>
      <c r="BO2" s="38" t="s">
        <v>1359</v>
      </c>
      <c r="BP2" s="38" t="s">
        <v>1431</v>
      </c>
      <c r="BQ2" s="38" t="s">
        <v>1432</v>
      </c>
      <c r="BR2" s="38" t="s">
        <v>1433</v>
      </c>
      <c r="BS2" s="38" t="s">
        <v>1434</v>
      </c>
      <c r="BT2" s="38" t="s">
        <v>1435</v>
      </c>
      <c r="BU2" s="38" t="s">
        <v>1436</v>
      </c>
      <c r="BV2" s="38" t="s">
        <v>1437</v>
      </c>
      <c r="BW2" s="38" t="s">
        <v>1438</v>
      </c>
      <c r="BX2" s="38" t="s">
        <v>1439</v>
      </c>
    </row>
    <row r="3" spans="1:76">
      <c r="B3" t="str">
        <f>連携ファイル作成シート!L5</f>
        <v>0000000000</v>
      </c>
      <c r="D3" t="str">
        <f>IF(基本情報!G44=0,連携ファイル作成シート!L111,"")&amp;IF(基本情報!G44=1,個人事業者情報!K5,"")</f>
        <v/>
      </c>
      <c r="E3" t="str">
        <f>IF(基本情報!G44=0,連携ファイル作成シート!L112,"")&amp;IF(基本情報!G44=1,DBCS(個人事業者情報!Y5),"")</f>
        <v/>
      </c>
      <c r="F3" t="str">
        <f>IF(基本情報!G44=0,連携ファイル作成シート!L122,"")&amp;IF(基本情報!G44=1,連携ファイル作成シート!L191,"")</f>
        <v/>
      </c>
      <c r="G3" t="str">
        <f>IF(基本情報!G44=0,_xlfn.CONCAT(連携ファイル作成シート!L123,連携ファイル作成シート!L124,連携ファイル作成シート!L125,連携ファイル作成シート!L126),"")&amp;IF(基本情報!G44=1,_xlfn.CONCAT(連携ファイル作成シート!L192,連携ファイル作成シート!L193,連携ファイル作成シート!L194,連携ファイル作成シート!L195),"")</f>
        <v/>
      </c>
      <c r="H3" t="str">
        <f>基本情報!K51&amp;" 　"&amp;基本情報!K52</f>
        <v xml:space="preserve"> 　</v>
      </c>
      <c r="I3" t="str">
        <f>DBCS(基本情報!Y51)&amp;"　"&amp;DBCS(基本情報!Y52)</f>
        <v>　</v>
      </c>
      <c r="J3">
        <f>基本情報!K54</f>
        <v>0</v>
      </c>
      <c r="K3" s="39" t="str">
        <f>"0" &amp;基本情報!K53</f>
        <v>0</v>
      </c>
      <c r="Z3" t="str">
        <f>連携ファイル作成シート!L213</f>
        <v/>
      </c>
      <c r="AA3" t="str">
        <f>連携ファイル作成シート!L214</f>
        <v/>
      </c>
      <c r="AB3" t="str">
        <f>連携ファイル作成シート!L215</f>
        <v/>
      </c>
      <c r="AD3" t="str">
        <f>連携ファイル作成シート!L220</f>
        <v/>
      </c>
      <c r="AE3" t="str">
        <f>_xlfn.CONCAT(連携ファイル作成シート!L221,連携ファイル作成シート!L222,連携ファイル作成シート!L223,連携ファイル作成シート!L224)</f>
        <v>0</v>
      </c>
      <c r="AG3" t="str">
        <f>_xlfn.CONCAT(店舗情報①!K26,"　",店舗情報①!K27)</f>
        <v>　</v>
      </c>
      <c r="AH3" t="str">
        <f>_xlfn.CONCAT(DBCS(店舗情報①!Y26),"　",DBCS(店舗情報①!Y27))</f>
        <v>　</v>
      </c>
      <c r="AI3" s="1">
        <f>店舗情報①!K29</f>
        <v>0</v>
      </c>
      <c r="AJ3" s="39" t="str">
        <f>"0"&amp;店舗情報①!K28</f>
        <v>0</v>
      </c>
      <c r="AK3" s="39" t="str">
        <f>AJ3</f>
        <v>0</v>
      </c>
      <c r="BN3" s="36"/>
      <c r="BO3" t="s">
        <v>1441</v>
      </c>
    </row>
    <row r="4" spans="1:76" ht="20" customHeight="1">
      <c r="A4" s="38" t="s">
        <v>184</v>
      </c>
      <c r="B4" s="38" t="s">
        <v>1366</v>
      </c>
      <c r="C4" s="38" t="s">
        <v>1367</v>
      </c>
      <c r="D4" s="38" t="s">
        <v>1368</v>
      </c>
      <c r="E4" s="38" t="s">
        <v>1369</v>
      </c>
      <c r="F4" s="38" t="s">
        <v>1370</v>
      </c>
      <c r="G4" s="38" t="s">
        <v>1371</v>
      </c>
      <c r="H4" s="38" t="s">
        <v>1372</v>
      </c>
      <c r="I4" s="38" t="s">
        <v>1373</v>
      </c>
      <c r="J4" s="38" t="s">
        <v>1374</v>
      </c>
      <c r="K4" s="38" t="s">
        <v>1375</v>
      </c>
      <c r="L4" s="38" t="s">
        <v>1376</v>
      </c>
      <c r="M4" s="38" t="s">
        <v>1377</v>
      </c>
      <c r="N4" s="38" t="s">
        <v>1378</v>
      </c>
      <c r="O4" s="38" t="s">
        <v>1379</v>
      </c>
      <c r="P4" s="38" t="s">
        <v>1380</v>
      </c>
      <c r="Q4" s="38" t="s">
        <v>1381</v>
      </c>
      <c r="R4" s="38" t="s">
        <v>1382</v>
      </c>
      <c r="S4" s="38" t="s">
        <v>1383</v>
      </c>
      <c r="T4" s="38" t="s">
        <v>1384</v>
      </c>
      <c r="U4" s="38" t="s">
        <v>1385</v>
      </c>
      <c r="V4" s="38" t="s">
        <v>1386</v>
      </c>
      <c r="W4" s="38" t="s">
        <v>1387</v>
      </c>
      <c r="X4" s="38" t="s">
        <v>1388</v>
      </c>
      <c r="Y4" s="38" t="s">
        <v>1389</v>
      </c>
      <c r="Z4" s="38" t="s">
        <v>1390</v>
      </c>
      <c r="AA4" s="38" t="s">
        <v>1391</v>
      </c>
      <c r="AB4" s="38" t="s">
        <v>1392</v>
      </c>
      <c r="AC4" s="38" t="s">
        <v>1393</v>
      </c>
      <c r="AD4" s="38" t="s">
        <v>1394</v>
      </c>
      <c r="AE4" s="38" t="s">
        <v>1395</v>
      </c>
      <c r="AF4" s="38" t="s">
        <v>1396</v>
      </c>
      <c r="AG4" s="38" t="s">
        <v>1397</v>
      </c>
      <c r="AH4" s="38" t="s">
        <v>1398</v>
      </c>
      <c r="AI4" s="38" t="s">
        <v>1399</v>
      </c>
      <c r="AJ4" s="38" t="s">
        <v>1400</v>
      </c>
      <c r="AK4" s="38" t="s">
        <v>1401</v>
      </c>
      <c r="AL4" s="38" t="s">
        <v>1402</v>
      </c>
      <c r="AM4" s="38" t="s">
        <v>1403</v>
      </c>
      <c r="AN4" s="38" t="s">
        <v>1404</v>
      </c>
      <c r="AO4" s="38" t="s">
        <v>1405</v>
      </c>
      <c r="AP4" s="38" t="s">
        <v>1406</v>
      </c>
      <c r="AQ4" s="38" t="s">
        <v>1407</v>
      </c>
      <c r="AR4" s="38" t="s">
        <v>1408</v>
      </c>
      <c r="AS4" s="38" t="s">
        <v>1409</v>
      </c>
      <c r="AT4" s="38" t="s">
        <v>1410</v>
      </c>
      <c r="AU4" s="38" t="s">
        <v>1411</v>
      </c>
      <c r="AV4" s="38" t="s">
        <v>1412</v>
      </c>
      <c r="AW4" s="38" t="s">
        <v>1413</v>
      </c>
      <c r="AX4" s="38" t="s">
        <v>1414</v>
      </c>
      <c r="AY4" s="38" t="s">
        <v>1415</v>
      </c>
      <c r="AZ4" s="38" t="s">
        <v>1416</v>
      </c>
      <c r="BA4" s="38" t="s">
        <v>1417</v>
      </c>
      <c r="BB4" s="38" t="s">
        <v>1418</v>
      </c>
      <c r="BC4" s="38" t="s">
        <v>1419</v>
      </c>
      <c r="BD4" s="38" t="s">
        <v>1420</v>
      </c>
      <c r="BE4" s="38" t="s">
        <v>1421</v>
      </c>
      <c r="BF4" s="38" t="s">
        <v>1422</v>
      </c>
      <c r="BG4" s="38" t="s">
        <v>1423</v>
      </c>
      <c r="BH4" s="38" t="s">
        <v>1424</v>
      </c>
      <c r="BI4" s="38" t="s">
        <v>1425</v>
      </c>
      <c r="BJ4" s="38" t="s">
        <v>1426</v>
      </c>
      <c r="BK4" s="38" t="s">
        <v>1427</v>
      </c>
      <c r="BL4" s="38" t="s">
        <v>1428</v>
      </c>
      <c r="BM4" s="38" t="s">
        <v>1429</v>
      </c>
      <c r="BN4" s="38" t="s">
        <v>1430</v>
      </c>
      <c r="BO4" s="38" t="s">
        <v>1359</v>
      </c>
      <c r="BP4" s="38" t="s">
        <v>1431</v>
      </c>
      <c r="BQ4" s="38" t="s">
        <v>1432</v>
      </c>
      <c r="BR4" s="38" t="s">
        <v>1433</v>
      </c>
      <c r="BS4" s="38" t="s">
        <v>1434</v>
      </c>
      <c r="BT4" s="38" t="s">
        <v>1435</v>
      </c>
      <c r="BU4" s="38" t="s">
        <v>1436</v>
      </c>
      <c r="BV4" s="38" t="s">
        <v>1437</v>
      </c>
      <c r="BW4" s="38" t="s">
        <v>1438</v>
      </c>
      <c r="BX4" s="38" t="s">
        <v>1439</v>
      </c>
    </row>
    <row r="5" spans="1:76">
      <c r="B5" s="40" t="str">
        <f>連携ファイル作成シート!L5</f>
        <v>0000000000</v>
      </c>
      <c r="Q5" s="1" t="s">
        <v>1442</v>
      </c>
      <c r="Z5" s="39" t="str">
        <f>連携ファイル作成シート!M213</f>
        <v/>
      </c>
      <c r="AA5" s="39" t="str">
        <f>連携ファイル作成シート!M214</f>
        <v/>
      </c>
      <c r="AB5" s="39" t="str">
        <f>連携ファイル作成シート!M215</f>
        <v/>
      </c>
      <c r="AD5" t="str">
        <f>連携ファイル作成シート!M220</f>
        <v/>
      </c>
      <c r="AE5" t="str">
        <f>_xlfn.CONCAT(連携ファイル作成シート!M221,連携ファイル作成シート!M222,連携ファイル作成シート!M223,連携ファイル作成シート!M224)</f>
        <v>0</v>
      </c>
      <c r="AG5" t="str">
        <f>_xlfn.CONCAT(店舗情報②!K26,"　",店舗情報②!K27)</f>
        <v>　</v>
      </c>
      <c r="AH5" t="str">
        <f>_xlfn.CONCAT(DBCS(店舗情報②!Y26),"　",DBCS(店舗情報②!Y27))</f>
        <v>　</v>
      </c>
      <c r="AI5" s="1">
        <f>店舗情報②!K29</f>
        <v>0</v>
      </c>
      <c r="AJ5" s="39" t="str">
        <f>"0"&amp;店舗情報②!K28</f>
        <v>0</v>
      </c>
      <c r="AK5" s="39" t="str">
        <f>AJ5</f>
        <v>0</v>
      </c>
      <c r="BN5" s="40"/>
      <c r="BO5" t="s">
        <v>1441</v>
      </c>
    </row>
    <row r="6" spans="1:76">
      <c r="B6" s="40" t="str">
        <f>連携ファイル作成シート!L5</f>
        <v>0000000000</v>
      </c>
      <c r="Q6" s="1" t="s">
        <v>1442</v>
      </c>
      <c r="Z6" t="str">
        <f>連携ファイル作成シート!N213</f>
        <v/>
      </c>
      <c r="AB6" t="str">
        <f>連携ファイル作成シート!N215</f>
        <v/>
      </c>
      <c r="AD6" t="str">
        <f>連携ファイル作成シート!N220</f>
        <v/>
      </c>
      <c r="AE6" t="str">
        <f>_xlfn.CONCAT(連携ファイル作成シート!N221,連携ファイル作成シート!N222,連携ファイル作成シート!N223,連携ファイル作成シート!N224)</f>
        <v>0</v>
      </c>
      <c r="AG6" t="str">
        <f>_xlfn.CONCAT(店舗情報③!K26,"　",店舗情報③!K27)</f>
        <v>　</v>
      </c>
      <c r="AH6" t="str">
        <f>_xlfn.CONCAT(店舗情報③!Y26,"　",店舗情報③!Y27)</f>
        <v>　</v>
      </c>
      <c r="AI6" s="1">
        <f>店舗情報③!K29</f>
        <v>0</v>
      </c>
      <c r="AJ6" s="39" t="str">
        <f>"0"&amp;店舗情報③!K28</f>
        <v>0</v>
      </c>
      <c r="AK6" s="39" t="str">
        <f>AJ6</f>
        <v>0</v>
      </c>
      <c r="BN6" s="40"/>
      <c r="BO6" t="s">
        <v>1441</v>
      </c>
    </row>
    <row r="7" spans="1:76">
      <c r="B7" s="40" t="str">
        <f>連携ファイル作成シート!L5</f>
        <v>0000000000</v>
      </c>
      <c r="Q7" s="1" t="s">
        <v>1442</v>
      </c>
      <c r="Z7" t="str">
        <f>連携ファイル作成シート!O213</f>
        <v/>
      </c>
      <c r="AB7" t="str">
        <f>連携ファイル作成シート!O215</f>
        <v/>
      </c>
      <c r="AD7" t="str">
        <f>連携ファイル作成シート!O220</f>
        <v/>
      </c>
      <c r="AE7" t="str">
        <f>_xlfn.CONCAT(連携ファイル作成シート!O221,連携ファイル作成シート!O222,連携ファイル作成シート!O223,連携ファイル作成シート!O224)</f>
        <v>0</v>
      </c>
      <c r="AG7" t="str">
        <f>_xlfn.CONCAT(店舗情報④!K26,"　",店舗情報④!K27)</f>
        <v>　</v>
      </c>
      <c r="AH7" t="str">
        <f>_xlfn.CONCAT(店舗情報④!Y26,"　",店舗情報④!Y27)</f>
        <v>　</v>
      </c>
      <c r="AI7" s="1">
        <f>店舗情報④!K29</f>
        <v>0</v>
      </c>
      <c r="AJ7" s="39" t="str">
        <f>"0"&amp;店舗情報④!K28</f>
        <v>0</v>
      </c>
      <c r="AK7" s="39" t="str">
        <f>AJ7</f>
        <v>0</v>
      </c>
      <c r="BN7" s="40"/>
      <c r="BO7" t="s">
        <v>1441</v>
      </c>
    </row>
    <row r="8" spans="1:76">
      <c r="B8" s="40" t="str">
        <f>連携ファイル作成シート!L5</f>
        <v>0000000000</v>
      </c>
      <c r="Q8" s="1" t="s">
        <v>1442</v>
      </c>
      <c r="AA8" t="str">
        <f>連携ファイル作成シート!P213</f>
        <v/>
      </c>
      <c r="AB8" t="str">
        <f>連携ファイル作成シート!P215</f>
        <v/>
      </c>
      <c r="AD8" t="str">
        <f>連携ファイル作成シート!P220</f>
        <v/>
      </c>
      <c r="AE8" t="str">
        <f>_xlfn.CONCAT(連携ファイル作成シート!P221,連携ファイル作成シート!P222,連携ファイル作成シート!P223,連携ファイル作成シート!P224)</f>
        <v>0</v>
      </c>
      <c r="AG8" t="str">
        <f>_xlfn.CONCAT(店舗情報⑤!K26,"　",店舗情報⑤!K27)</f>
        <v>　</v>
      </c>
      <c r="AH8" t="str">
        <f>_xlfn.CONCAT(店舗情報⑤!Y26,"　",店舗情報⑤!Y27)</f>
        <v>　</v>
      </c>
      <c r="AI8" s="1">
        <f>店舗情報⑤!K29</f>
        <v>0</v>
      </c>
      <c r="AJ8" t="str">
        <f>"0"&amp;店舗情報⑤!K28</f>
        <v>0</v>
      </c>
      <c r="AK8" s="39" t="str">
        <f>AJ8</f>
        <v>0</v>
      </c>
      <c r="BN8" s="40"/>
      <c r="BO8" t="s">
        <v>1441</v>
      </c>
    </row>
    <row r="9" spans="1:76" s="104" customFormat="1" ht="55.25" customHeight="1">
      <c r="A9" s="38" t="s">
        <v>184</v>
      </c>
      <c r="B9" s="105" t="s">
        <v>1366</v>
      </c>
      <c r="C9" s="38" t="s">
        <v>1367</v>
      </c>
      <c r="D9" s="38" t="s">
        <v>1368</v>
      </c>
      <c r="E9" s="38" t="s">
        <v>1369</v>
      </c>
      <c r="F9" s="38" t="s">
        <v>1370</v>
      </c>
      <c r="G9" s="38" t="s">
        <v>1371</v>
      </c>
      <c r="H9" s="38" t="s">
        <v>1372</v>
      </c>
      <c r="I9" s="38" t="s">
        <v>1373</v>
      </c>
      <c r="J9" s="38" t="s">
        <v>1374</v>
      </c>
      <c r="K9" s="38" t="s">
        <v>1375</v>
      </c>
      <c r="L9" s="38" t="s">
        <v>1376</v>
      </c>
      <c r="M9" s="38" t="s">
        <v>1377</v>
      </c>
      <c r="N9" s="38" t="s">
        <v>1378</v>
      </c>
      <c r="O9" s="38" t="s">
        <v>1379</v>
      </c>
      <c r="P9" s="38" t="s">
        <v>1380</v>
      </c>
      <c r="Q9" s="105" t="s">
        <v>1381</v>
      </c>
      <c r="R9" s="38" t="s">
        <v>1382</v>
      </c>
      <c r="S9" s="38" t="s">
        <v>1383</v>
      </c>
      <c r="T9" s="38" t="s">
        <v>1384</v>
      </c>
      <c r="U9" s="38" t="s">
        <v>1385</v>
      </c>
      <c r="V9" s="38" t="s">
        <v>1386</v>
      </c>
      <c r="W9" s="38" t="s">
        <v>1387</v>
      </c>
      <c r="X9" s="38" t="s">
        <v>1388</v>
      </c>
      <c r="Y9" s="105" t="s">
        <v>1389</v>
      </c>
      <c r="Z9" s="38" t="s">
        <v>1390</v>
      </c>
      <c r="AA9" s="38" t="s">
        <v>1391</v>
      </c>
      <c r="AB9" s="38" t="s">
        <v>1392</v>
      </c>
      <c r="AC9" s="38" t="s">
        <v>1393</v>
      </c>
      <c r="AD9" s="38" t="s">
        <v>1394</v>
      </c>
      <c r="AE9" s="38" t="s">
        <v>1395</v>
      </c>
      <c r="AF9" s="38" t="s">
        <v>1396</v>
      </c>
      <c r="AG9" s="38" t="s">
        <v>1397</v>
      </c>
      <c r="AH9" s="38" t="s">
        <v>1398</v>
      </c>
      <c r="AI9" s="38" t="s">
        <v>1399</v>
      </c>
      <c r="AJ9" s="38" t="s">
        <v>1400</v>
      </c>
      <c r="AK9" s="38" t="s">
        <v>1401</v>
      </c>
      <c r="AL9" s="38" t="s">
        <v>1402</v>
      </c>
      <c r="AM9" s="38" t="s">
        <v>1403</v>
      </c>
      <c r="AN9" s="38" t="s">
        <v>1404</v>
      </c>
      <c r="AO9" s="38" t="s">
        <v>1405</v>
      </c>
      <c r="AP9" s="38" t="s">
        <v>1406</v>
      </c>
      <c r="AQ9" s="105" t="s">
        <v>1407</v>
      </c>
      <c r="AR9" s="38" t="s">
        <v>1408</v>
      </c>
      <c r="AS9" s="38" t="s">
        <v>1409</v>
      </c>
      <c r="AT9" s="38" t="s">
        <v>1410</v>
      </c>
      <c r="AU9" s="38" t="s">
        <v>1411</v>
      </c>
      <c r="AV9" s="38" t="s">
        <v>1412</v>
      </c>
      <c r="AW9" s="38" t="s">
        <v>1413</v>
      </c>
      <c r="AX9" s="38" t="s">
        <v>1414</v>
      </c>
      <c r="AY9" s="38" t="s">
        <v>1415</v>
      </c>
      <c r="AZ9" s="38" t="s">
        <v>1416</v>
      </c>
      <c r="BA9" s="38" t="s">
        <v>1417</v>
      </c>
      <c r="BB9" s="38" t="s">
        <v>1418</v>
      </c>
      <c r="BC9" s="38" t="s">
        <v>1419</v>
      </c>
      <c r="BD9" s="38" t="s">
        <v>1420</v>
      </c>
      <c r="BE9" s="38" t="s">
        <v>1421</v>
      </c>
      <c r="BF9" s="38" t="s">
        <v>1422</v>
      </c>
      <c r="BG9" s="38" t="s">
        <v>1423</v>
      </c>
      <c r="BH9" s="38" t="s">
        <v>1424</v>
      </c>
      <c r="BI9" s="38" t="s">
        <v>1425</v>
      </c>
      <c r="BJ9" s="38" t="s">
        <v>1426</v>
      </c>
      <c r="BK9" s="38" t="s">
        <v>1427</v>
      </c>
      <c r="BL9" s="38" t="s">
        <v>1428</v>
      </c>
      <c r="BM9" s="38" t="s">
        <v>1429</v>
      </c>
      <c r="BN9" s="105" t="s">
        <v>1430</v>
      </c>
      <c r="BO9" s="105" t="s">
        <v>1359</v>
      </c>
      <c r="BP9" s="38" t="s">
        <v>1431</v>
      </c>
      <c r="BQ9" s="38" t="s">
        <v>1432</v>
      </c>
      <c r="BR9" s="38" t="s">
        <v>1433</v>
      </c>
      <c r="BS9" s="38" t="s">
        <v>1434</v>
      </c>
      <c r="BT9" s="38" t="s">
        <v>1435</v>
      </c>
      <c r="BU9" s="38" t="s">
        <v>1436</v>
      </c>
      <c r="BV9" s="38" t="s">
        <v>1437</v>
      </c>
      <c r="BW9" s="38" t="s">
        <v>1438</v>
      </c>
      <c r="BX9" s="38" t="s">
        <v>1439</v>
      </c>
    </row>
    <row r="10" spans="1:76" s="109" customFormat="1" ht="21">
      <c r="A10" s="107"/>
      <c r="B10" s="108" t="str">
        <f>連携ファイル作成シート!L5</f>
        <v>0000000000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10" t="s">
        <v>1442</v>
      </c>
      <c r="R10" s="107"/>
      <c r="S10" s="107"/>
      <c r="T10" s="107"/>
      <c r="U10" s="107"/>
      <c r="V10" s="107"/>
      <c r="W10" s="107"/>
      <c r="X10" s="107"/>
      <c r="Y10" s="108">
        <f>連携ファイル作成シート!L7</f>
        <v>0</v>
      </c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8" t="s">
        <v>1456</v>
      </c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12"/>
      <c r="BO10" t="s">
        <v>1441</v>
      </c>
      <c r="BP10" s="107"/>
      <c r="BQ10" s="107"/>
      <c r="BR10" s="107"/>
      <c r="BS10" s="107"/>
      <c r="BT10" s="107"/>
      <c r="BU10" s="107"/>
      <c r="BV10" s="107"/>
      <c r="BW10" s="107"/>
      <c r="BX10" s="107"/>
    </row>
    <row r="11" spans="1:76" s="109" customFormat="1" ht="21">
      <c r="A11" s="107"/>
      <c r="B11" s="108" t="str">
        <f>B10</f>
        <v>0000000000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10" t="s">
        <v>1442</v>
      </c>
      <c r="R11" s="107"/>
      <c r="S11" s="107"/>
      <c r="T11" s="107"/>
      <c r="U11" s="107"/>
      <c r="V11" s="107"/>
      <c r="W11" s="107"/>
      <c r="X11" s="107"/>
      <c r="Y11" s="108">
        <f>連携ファイル作成シート!M7</f>
        <v>0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8" t="s">
        <v>1456</v>
      </c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12"/>
      <c r="BO11" t="s">
        <v>1441</v>
      </c>
      <c r="BP11" s="107"/>
      <c r="BQ11" s="107"/>
      <c r="BR11" s="107"/>
      <c r="BS11" s="107"/>
      <c r="BT11" s="107"/>
      <c r="BU11" s="107"/>
      <c r="BV11" s="107"/>
      <c r="BW11" s="107"/>
      <c r="BX11" s="107"/>
    </row>
    <row r="12" spans="1:76" s="109" customFormat="1" ht="21">
      <c r="A12" s="107"/>
      <c r="B12" s="108" t="str">
        <f>B10</f>
        <v>0000000000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10" t="s">
        <v>1442</v>
      </c>
      <c r="R12" s="107"/>
      <c r="S12" s="107"/>
      <c r="T12" s="107"/>
      <c r="U12" s="107"/>
      <c r="V12" s="107"/>
      <c r="W12" s="107"/>
      <c r="X12" s="107"/>
      <c r="Y12" s="108">
        <f>連携ファイル作成シート!N7</f>
        <v>0</v>
      </c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8" t="s">
        <v>1456</v>
      </c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12"/>
      <c r="BO12" t="s">
        <v>1441</v>
      </c>
      <c r="BP12" s="107"/>
      <c r="BQ12" s="107"/>
      <c r="BR12" s="107"/>
      <c r="BS12" s="107"/>
      <c r="BT12" s="107"/>
      <c r="BU12" s="107"/>
      <c r="BV12" s="107"/>
      <c r="BW12" s="107"/>
      <c r="BX12" s="107"/>
    </row>
    <row r="13" spans="1:76" s="109" customFormat="1" ht="21">
      <c r="A13" s="107"/>
      <c r="B13" s="108" t="str">
        <f>B10</f>
        <v>0000000000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10" t="s">
        <v>1442</v>
      </c>
      <c r="R13" s="107"/>
      <c r="S13" s="107"/>
      <c r="T13" s="107"/>
      <c r="U13" s="107"/>
      <c r="V13" s="107"/>
      <c r="W13" s="107"/>
      <c r="X13" s="107"/>
      <c r="Y13" s="108">
        <f>連携ファイル作成シート!O7</f>
        <v>0</v>
      </c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8" t="s">
        <v>1456</v>
      </c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12"/>
      <c r="BO13" t="s">
        <v>1441</v>
      </c>
      <c r="BP13" s="107"/>
      <c r="BQ13" s="107"/>
      <c r="BR13" s="107"/>
      <c r="BS13" s="107"/>
      <c r="BT13" s="107"/>
      <c r="BU13" s="107"/>
      <c r="BV13" s="107"/>
      <c r="BW13" s="107"/>
      <c r="BX13" s="107"/>
    </row>
    <row r="14" spans="1:76" s="109" customFormat="1" ht="21">
      <c r="A14" s="107"/>
      <c r="B14" s="108" t="str">
        <f>B10</f>
        <v>0000000000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10" t="s">
        <v>1442</v>
      </c>
      <c r="R14" s="107"/>
      <c r="S14" s="107"/>
      <c r="T14" s="107"/>
      <c r="U14" s="107"/>
      <c r="V14" s="107"/>
      <c r="W14" s="107"/>
      <c r="X14" s="107"/>
      <c r="Y14" s="108">
        <f>連携ファイル作成シート!P7</f>
        <v>0</v>
      </c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8" t="s">
        <v>1456</v>
      </c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12"/>
      <c r="BO14" t="s">
        <v>1441</v>
      </c>
      <c r="BP14" s="107"/>
      <c r="BQ14" s="107"/>
      <c r="BR14" s="107"/>
      <c r="BS14" s="107"/>
      <c r="BT14" s="107"/>
      <c r="BU14" s="107"/>
      <c r="BV14" s="107"/>
      <c r="BW14" s="107"/>
      <c r="BX14" s="107"/>
    </row>
    <row r="15" spans="1:76" s="106" customFormat="1">
      <c r="Q15" s="95"/>
      <c r="AI15" s="94"/>
      <c r="AK15" s="94"/>
      <c r="AQ15" s="95"/>
      <c r="BN15" s="111"/>
    </row>
    <row r="16" spans="1:76" s="106" customFormat="1">
      <c r="Q16" s="95"/>
      <c r="AI16" s="94"/>
      <c r="AK16" s="94"/>
    </row>
    <row r="18" spans="1:231">
      <c r="A18" s="98" t="s">
        <v>1452</v>
      </c>
    </row>
    <row r="19" spans="1:231">
      <c r="A19" t="s">
        <v>1311</v>
      </c>
      <c r="B19" t="s">
        <v>1312</v>
      </c>
      <c r="C19" t="s">
        <v>1313</v>
      </c>
      <c r="D19" t="s">
        <v>1314</v>
      </c>
      <c r="E19" t="s">
        <v>185</v>
      </c>
      <c r="F19" t="s">
        <v>187</v>
      </c>
      <c r="G19" t="s">
        <v>188</v>
      </c>
      <c r="H19" t="s">
        <v>192</v>
      </c>
      <c r="I19" t="s">
        <v>196</v>
      </c>
      <c r="J19" t="s">
        <v>198</v>
      </c>
      <c r="K19" t="s">
        <v>199</v>
      </c>
      <c r="L19" t="s">
        <v>200</v>
      </c>
      <c r="M19" t="s">
        <v>1315</v>
      </c>
      <c r="N19" t="s">
        <v>202</v>
      </c>
      <c r="O19" t="s">
        <v>203</v>
      </c>
      <c r="P19" t="s">
        <v>204</v>
      </c>
      <c r="Q19" t="s">
        <v>206</v>
      </c>
      <c r="R19" t="s">
        <v>209</v>
      </c>
      <c r="S19" t="s">
        <v>211</v>
      </c>
      <c r="T19" t="s">
        <v>1122</v>
      </c>
      <c r="U19" t="s">
        <v>212</v>
      </c>
      <c r="V19" t="s">
        <v>1123</v>
      </c>
      <c r="W19" t="s">
        <v>1316</v>
      </c>
      <c r="X19" t="s">
        <v>1317</v>
      </c>
      <c r="Y19" t="s">
        <v>1318</v>
      </c>
      <c r="Z19" t="s">
        <v>1126</v>
      </c>
      <c r="AA19" t="s">
        <v>1127</v>
      </c>
      <c r="AB19" t="s">
        <v>1319</v>
      </c>
      <c r="AC19" t="s">
        <v>1129</v>
      </c>
      <c r="AD19" t="s">
        <v>1320</v>
      </c>
      <c r="AE19" t="s">
        <v>1321</v>
      </c>
      <c r="AF19" t="s">
        <v>1322</v>
      </c>
      <c r="AG19" t="s">
        <v>1323</v>
      </c>
      <c r="AH19" t="s">
        <v>1133</v>
      </c>
      <c r="AI19" t="s">
        <v>1134</v>
      </c>
      <c r="AJ19" t="s">
        <v>1135</v>
      </c>
      <c r="AK19" t="s">
        <v>1136</v>
      </c>
      <c r="AL19" t="s">
        <v>225</v>
      </c>
      <c r="AM19" t="s">
        <v>226</v>
      </c>
      <c r="AN19" t="s">
        <v>227</v>
      </c>
      <c r="AO19" t="s">
        <v>228</v>
      </c>
      <c r="AP19" t="s">
        <v>229</v>
      </c>
      <c r="AQ19" t="s">
        <v>230</v>
      </c>
      <c r="AR19" t="s">
        <v>1324</v>
      </c>
      <c r="AS19" t="s">
        <v>1325</v>
      </c>
      <c r="AT19" t="s">
        <v>1326</v>
      </c>
      <c r="AU19" t="s">
        <v>1327</v>
      </c>
      <c r="AV19" t="s">
        <v>1328</v>
      </c>
      <c r="AW19" t="s">
        <v>1329</v>
      </c>
      <c r="AX19" t="s">
        <v>1330</v>
      </c>
      <c r="AY19" t="s">
        <v>1331</v>
      </c>
      <c r="AZ19" t="s">
        <v>1332</v>
      </c>
      <c r="BA19" t="s">
        <v>1333</v>
      </c>
      <c r="BB19" t="s">
        <v>1334</v>
      </c>
      <c r="BC19" t="s">
        <v>1335</v>
      </c>
      <c r="BD19" t="s">
        <v>1336</v>
      </c>
      <c r="BE19" t="s">
        <v>1337</v>
      </c>
      <c r="BF19" t="s">
        <v>237</v>
      </c>
      <c r="BG19" t="s">
        <v>238</v>
      </c>
      <c r="BH19" t="s">
        <v>239</v>
      </c>
      <c r="BI19" t="s">
        <v>240</v>
      </c>
      <c r="BJ19" t="s">
        <v>241</v>
      </c>
      <c r="BK19" t="s">
        <v>242</v>
      </c>
      <c r="BL19" t="s">
        <v>1338</v>
      </c>
      <c r="BM19" t="s">
        <v>1339</v>
      </c>
      <c r="BN19" t="s">
        <v>244</v>
      </c>
      <c r="BO19" t="s">
        <v>1340</v>
      </c>
      <c r="BP19" t="s">
        <v>1341</v>
      </c>
      <c r="BQ19" t="s">
        <v>247</v>
      </c>
      <c r="BR19" t="s">
        <v>248</v>
      </c>
      <c r="BS19" t="s">
        <v>1342</v>
      </c>
      <c r="BT19" t="s">
        <v>1343</v>
      </c>
      <c r="BU19" t="s">
        <v>1151</v>
      </c>
      <c r="BV19" t="s">
        <v>1344</v>
      </c>
      <c r="BW19" t="s">
        <v>1345</v>
      </c>
      <c r="BX19" t="s">
        <v>1346</v>
      </c>
      <c r="BY19" t="s">
        <v>257</v>
      </c>
      <c r="BZ19" t="s">
        <v>259</v>
      </c>
      <c r="CA19" t="s">
        <v>261</v>
      </c>
      <c r="CB19" t="s">
        <v>263</v>
      </c>
      <c r="CC19" t="s">
        <v>1155</v>
      </c>
      <c r="CD19" t="s">
        <v>1156</v>
      </c>
      <c r="CE19" t="s">
        <v>1157</v>
      </c>
      <c r="CF19" t="s">
        <v>1158</v>
      </c>
      <c r="CG19" t="s">
        <v>1159</v>
      </c>
      <c r="CH19" t="s">
        <v>1160</v>
      </c>
      <c r="CI19" t="s">
        <v>1161</v>
      </c>
      <c r="CJ19" t="s">
        <v>265</v>
      </c>
      <c r="CK19" t="s">
        <v>266</v>
      </c>
      <c r="CL19" t="s">
        <v>267</v>
      </c>
      <c r="CM19" t="s">
        <v>268</v>
      </c>
      <c r="CN19" t="s">
        <v>1347</v>
      </c>
      <c r="CO19" t="s">
        <v>269</v>
      </c>
      <c r="CP19" t="s">
        <v>270</v>
      </c>
      <c r="CQ19" t="s">
        <v>271</v>
      </c>
      <c r="CR19" t="s">
        <v>273</v>
      </c>
      <c r="CS19" t="s">
        <v>274</v>
      </c>
      <c r="CT19" t="s">
        <v>275</v>
      </c>
      <c r="CU19" t="s">
        <v>276</v>
      </c>
      <c r="CV19" t="s">
        <v>277</v>
      </c>
      <c r="CW19" t="s">
        <v>278</v>
      </c>
      <c r="CX19" t="s">
        <v>279</v>
      </c>
      <c r="CY19" t="s">
        <v>1348</v>
      </c>
      <c r="CZ19" t="s">
        <v>282</v>
      </c>
      <c r="DA19" t="s">
        <v>284</v>
      </c>
      <c r="DB19" t="s">
        <v>286</v>
      </c>
      <c r="DC19" t="s">
        <v>254</v>
      </c>
      <c r="DD19" t="s">
        <v>255</v>
      </c>
      <c r="DE19" t="s">
        <v>256</v>
      </c>
      <c r="DF19" t="s">
        <v>289</v>
      </c>
      <c r="DG19" t="s">
        <v>290</v>
      </c>
      <c r="DH19" t="s">
        <v>291</v>
      </c>
      <c r="DI19" t="s">
        <v>1349</v>
      </c>
      <c r="DJ19" t="s">
        <v>1350</v>
      </c>
      <c r="DK19" t="s">
        <v>294</v>
      </c>
      <c r="DL19" t="s">
        <v>295</v>
      </c>
      <c r="DM19" t="s">
        <v>296</v>
      </c>
      <c r="DN19" t="s">
        <v>297</v>
      </c>
      <c r="DO19" t="s">
        <v>298</v>
      </c>
      <c r="DP19" t="s">
        <v>1351</v>
      </c>
      <c r="DQ19" t="s">
        <v>1352</v>
      </c>
      <c r="DR19" t="s">
        <v>300</v>
      </c>
      <c r="DS19" t="s">
        <v>301</v>
      </c>
      <c r="DT19" t="s">
        <v>302</v>
      </c>
      <c r="DU19" t="s">
        <v>303</v>
      </c>
      <c r="DV19" t="s">
        <v>304</v>
      </c>
      <c r="DW19" t="s">
        <v>305</v>
      </c>
      <c r="DX19" t="s">
        <v>306</v>
      </c>
      <c r="DY19" t="s">
        <v>307</v>
      </c>
      <c r="DZ19" t="s">
        <v>1353</v>
      </c>
      <c r="EA19" t="s">
        <v>310</v>
      </c>
      <c r="EB19" t="s">
        <v>312</v>
      </c>
      <c r="EC19" t="s">
        <v>313</v>
      </c>
      <c r="ED19" t="s">
        <v>316</v>
      </c>
      <c r="EE19" t="s">
        <v>317</v>
      </c>
      <c r="EF19" t="s">
        <v>318</v>
      </c>
      <c r="EG19" t="s">
        <v>319</v>
      </c>
      <c r="EH19" t="s">
        <v>320</v>
      </c>
      <c r="EI19" t="s">
        <v>322</v>
      </c>
      <c r="EJ19" t="s">
        <v>323</v>
      </c>
      <c r="EK19" t="s">
        <v>325</v>
      </c>
      <c r="EL19" t="s">
        <v>326</v>
      </c>
      <c r="EM19" t="s">
        <v>327</v>
      </c>
      <c r="EN19" t="s">
        <v>328</v>
      </c>
      <c r="EO19" t="s">
        <v>329</v>
      </c>
      <c r="EP19" t="s">
        <v>330</v>
      </c>
      <c r="EQ19" t="s">
        <v>331</v>
      </c>
      <c r="ER19" t="s">
        <v>332</v>
      </c>
      <c r="ES19" t="s">
        <v>333</v>
      </c>
      <c r="ET19" t="s">
        <v>334</v>
      </c>
      <c r="EU19" t="s">
        <v>335</v>
      </c>
      <c r="EV19" t="s">
        <v>336</v>
      </c>
      <c r="EW19" t="s">
        <v>338</v>
      </c>
      <c r="EX19" t="s">
        <v>340</v>
      </c>
      <c r="EY19" t="s">
        <v>341</v>
      </c>
      <c r="EZ19" t="s">
        <v>342</v>
      </c>
      <c r="FA19" t="s">
        <v>343</v>
      </c>
      <c r="FB19" t="s">
        <v>344</v>
      </c>
      <c r="FC19" t="s">
        <v>1354</v>
      </c>
      <c r="FD19" t="s">
        <v>1355</v>
      </c>
      <c r="FE19" t="s">
        <v>1356</v>
      </c>
      <c r="FF19" t="s">
        <v>352</v>
      </c>
      <c r="FG19" t="s">
        <v>353</v>
      </c>
      <c r="FH19" t="s">
        <v>354</v>
      </c>
      <c r="FI19" t="s">
        <v>355</v>
      </c>
      <c r="FJ19" t="s">
        <v>356</v>
      </c>
      <c r="FK19" t="s">
        <v>357</v>
      </c>
      <c r="FL19" t="s">
        <v>358</v>
      </c>
      <c r="FM19" t="s">
        <v>359</v>
      </c>
      <c r="FN19" t="s">
        <v>360</v>
      </c>
      <c r="FO19" t="s">
        <v>361</v>
      </c>
      <c r="FP19" t="s">
        <v>363</v>
      </c>
      <c r="FQ19" t="s">
        <v>364</v>
      </c>
      <c r="FR19" t="s">
        <v>365</v>
      </c>
      <c r="FS19" t="s">
        <v>366</v>
      </c>
      <c r="FT19" t="s">
        <v>367</v>
      </c>
      <c r="FU19" t="s">
        <v>368</v>
      </c>
      <c r="FV19" t="s">
        <v>369</v>
      </c>
      <c r="FW19" t="s">
        <v>370</v>
      </c>
      <c r="FX19" t="s">
        <v>372</v>
      </c>
      <c r="FY19" t="s">
        <v>373</v>
      </c>
      <c r="FZ19" t="s">
        <v>1357</v>
      </c>
      <c r="GA19" t="s">
        <v>376</v>
      </c>
      <c r="GB19" t="s">
        <v>377</v>
      </c>
      <c r="GC19" t="s">
        <v>378</v>
      </c>
      <c r="GD19" t="s">
        <v>380</v>
      </c>
      <c r="GE19" t="s">
        <v>381</v>
      </c>
      <c r="GF19" t="s">
        <v>382</v>
      </c>
      <c r="GG19" t="s">
        <v>384</v>
      </c>
      <c r="GH19" t="s">
        <v>387</v>
      </c>
      <c r="GI19" t="s">
        <v>388</v>
      </c>
      <c r="GJ19" t="s">
        <v>389</v>
      </c>
      <c r="GK19" t="s">
        <v>390</v>
      </c>
      <c r="GL19" t="s">
        <v>391</v>
      </c>
      <c r="GM19" t="s">
        <v>392</v>
      </c>
      <c r="GN19" t="s">
        <v>393</v>
      </c>
      <c r="GO19" t="s">
        <v>394</v>
      </c>
      <c r="GP19" t="s">
        <v>395</v>
      </c>
      <c r="GQ19" t="s">
        <v>396</v>
      </c>
      <c r="GR19" t="s">
        <v>398</v>
      </c>
      <c r="GS19" t="s">
        <v>400</v>
      </c>
      <c r="GT19" t="s">
        <v>401</v>
      </c>
      <c r="GU19" t="s">
        <v>402</v>
      </c>
      <c r="GV19" t="s">
        <v>403</v>
      </c>
      <c r="GW19" t="s">
        <v>404</v>
      </c>
      <c r="GX19" t="s">
        <v>405</v>
      </c>
      <c r="GY19" t="s">
        <v>406</v>
      </c>
      <c r="GZ19" t="s">
        <v>407</v>
      </c>
      <c r="HA19" t="s">
        <v>408</v>
      </c>
      <c r="HB19" t="s">
        <v>409</v>
      </c>
      <c r="HC19" t="s">
        <v>1168</v>
      </c>
      <c r="HD19" t="s">
        <v>412</v>
      </c>
      <c r="HE19" t="s">
        <v>413</v>
      </c>
      <c r="HF19" t="s">
        <v>414</v>
      </c>
      <c r="HG19" t="s">
        <v>415</v>
      </c>
      <c r="HH19" t="s">
        <v>416</v>
      </c>
      <c r="HI19" t="s">
        <v>417</v>
      </c>
      <c r="HJ19" t="s">
        <v>1358</v>
      </c>
      <c r="HK19" t="s">
        <v>419</v>
      </c>
      <c r="HL19" t="s">
        <v>420</v>
      </c>
      <c r="HM19" t="s">
        <v>421</v>
      </c>
      <c r="HN19" t="s">
        <v>422</v>
      </c>
      <c r="HO19" t="s">
        <v>423</v>
      </c>
      <c r="HP19" t="s">
        <v>424</v>
      </c>
      <c r="HQ19" t="s">
        <v>425</v>
      </c>
      <c r="HR19" t="s">
        <v>426</v>
      </c>
      <c r="HS19" t="s">
        <v>427</v>
      </c>
      <c r="HT19" t="s">
        <v>428</v>
      </c>
      <c r="HU19" t="s">
        <v>429</v>
      </c>
      <c r="HV19" t="s">
        <v>1169</v>
      </c>
      <c r="HW19" t="s">
        <v>1120</v>
      </c>
    </row>
    <row r="20" spans="1:231" s="39" customFormat="1">
      <c r="A20" s="103">
        <f>連携ファイル作成シート!L2</f>
        <v>0</v>
      </c>
      <c r="B20" s="94" t="str">
        <f>連携ファイル作成シート!L3</f>
        <v>20/0/0</v>
      </c>
      <c r="C20" s="94" t="str">
        <f>連携ファイル作成シート!L4</f>
        <v>20/0/0</v>
      </c>
      <c r="D20" s="95" t="str">
        <f>連携ファイル作成シート!L5</f>
        <v>0000000000</v>
      </c>
      <c r="E20" s="95" t="str">
        <f>連携ファイル作成シート!L6</f>
        <v>0000</v>
      </c>
      <c r="F20" s="95">
        <f>連携ファイル作成シート!L7</f>
        <v>0</v>
      </c>
      <c r="G20" s="95" t="str">
        <f>連携ファイル作成シート!L8</f>
        <v>000000</v>
      </c>
      <c r="H20" s="39" t="str">
        <f>連携ファイル作成シート!L9</f>
        <v/>
      </c>
      <c r="I20" s="39" t="str">
        <f>連携ファイル作成シート!L10</f>
        <v/>
      </c>
      <c r="J20" s="39" t="str">
        <f>連携ファイル作成シート!L11</f>
        <v/>
      </c>
      <c r="K20" s="39" t="str">
        <f>連携ファイル作成シート!L12</f>
        <v/>
      </c>
      <c r="L20" s="39" t="str">
        <f>連携ファイル作成シート!L13</f>
        <v/>
      </c>
      <c r="M20" s="39" t="str">
        <f>連携ファイル作成シート!L14</f>
        <v/>
      </c>
      <c r="N20" s="39" t="str">
        <f>連携ファイル作成シート!L15</f>
        <v/>
      </c>
      <c r="O20" s="39" t="str">
        <f>連携ファイル作成シート!L16</f>
        <v/>
      </c>
      <c r="P20" s="39" t="str">
        <f>連携ファイル作成シート!L17</f>
        <v/>
      </c>
      <c r="Q20" s="39" t="str">
        <f>連携ファイル作成シート!L18</f>
        <v/>
      </c>
      <c r="R20" s="39" t="str">
        <f>連携ファイル作成シート!L19</f>
        <v/>
      </c>
      <c r="S20" s="39" t="str">
        <f>連携ファイル作成シート!L20</f>
        <v/>
      </c>
      <c r="T20" s="39" t="str">
        <f>連携ファイル作成シート!L21</f>
        <v/>
      </c>
      <c r="U20" s="39" t="str">
        <f>連携ファイル作成シート!L22</f>
        <v/>
      </c>
      <c r="W20" s="96"/>
      <c r="X20" s="39" t="str">
        <f>連携ファイル作成シート!L25</f>
        <v/>
      </c>
      <c r="Y20" s="39" t="str">
        <f>連携ファイル作成シート!L26</f>
        <v/>
      </c>
      <c r="Z20" s="1">
        <f>連携ファイル作成シート!L27</f>
        <v>1</v>
      </c>
      <c r="AA20" s="39" t="str">
        <f>連携ファイル作成シート!L28</f>
        <v>1</v>
      </c>
      <c r="AB20" s="39" t="str">
        <f>連携ファイル作成シート!L29</f>
        <v/>
      </c>
      <c r="AC20" s="39" t="str">
        <f>連携ファイル作成シート!L30</f>
        <v/>
      </c>
      <c r="AD20" s="39" t="str">
        <f>連携ファイル作成シート!L31</f>
        <v>1</v>
      </c>
      <c r="AE20" s="39" t="str">
        <f>連携ファイル作成シート!L32</f>
        <v>1</v>
      </c>
      <c r="AF20" s="39" t="str">
        <f>連携ファイル作成シート!L33</f>
        <v/>
      </c>
      <c r="AG20" s="39" t="str">
        <f>連携ファイル作成シート!L34</f>
        <v>1</v>
      </c>
      <c r="AH20" s="39" t="str">
        <f>連携ファイル作成シート!L35</f>
        <v/>
      </c>
      <c r="AI20" s="39" t="str">
        <f>連携ファイル作成シート!L36</f>
        <v/>
      </c>
      <c r="AJ20" s="39" t="str">
        <f>連携ファイル作成シート!L37</f>
        <v>1</v>
      </c>
      <c r="AK20" s="39" t="str">
        <f>連携ファイル作成シート!L38</f>
        <v>1</v>
      </c>
      <c r="AR20" s="39" t="str">
        <f>連携ファイル作成シート!L45</f>
        <v/>
      </c>
      <c r="AS20" s="39" t="str">
        <f>連携ファイル作成シート!L46</f>
        <v/>
      </c>
      <c r="AU20" s="39" t="str">
        <f>連携ファイル作成シート!L48</f>
        <v/>
      </c>
      <c r="AV20" s="39" t="str">
        <f>連携ファイル作成シート!L49</f>
        <v/>
      </c>
      <c r="AW20" s="39" t="str">
        <f>連携ファイル作成シート!L50</f>
        <v/>
      </c>
      <c r="AX20" s="39" t="str">
        <f>連携ファイル作成シート!L51</f>
        <v/>
      </c>
      <c r="AY20" s="39" t="str">
        <f>連携ファイル作成シート!L52</f>
        <v/>
      </c>
      <c r="AZ20" s="39" t="str">
        <f>連携ファイル作成シート!L53</f>
        <v/>
      </c>
      <c r="BA20" s="39" t="str">
        <f>連携ファイル作成シート!L54</f>
        <v/>
      </c>
      <c r="BB20" s="39" t="str">
        <f>連携ファイル作成シート!L55</f>
        <v/>
      </c>
      <c r="BC20" s="39" t="str">
        <f>連携ファイル作成シート!L56</f>
        <v/>
      </c>
      <c r="BD20" s="39" t="str">
        <f>連携ファイル作成シート!L57</f>
        <v/>
      </c>
      <c r="BE20" s="39" t="str">
        <f>連携ファイル作成シート!L58</f>
        <v/>
      </c>
      <c r="BL20" s="1">
        <f>連携ファイル作成シート!L65</f>
        <v>0</v>
      </c>
      <c r="BM20" s="39" t="str">
        <f>連携ファイル作成シート!L66</f>
        <v/>
      </c>
      <c r="BN20" s="39" t="str">
        <f>連携ファイル作成シート!L67</f>
        <v/>
      </c>
      <c r="BO20" s="39" t="str">
        <f>連携ファイル作成シート!L68</f>
        <v/>
      </c>
      <c r="BP20" s="39" t="str">
        <f>連携ファイル作成シート!L69</f>
        <v/>
      </c>
      <c r="BQ20" s="39" t="str">
        <f>連携ファイル作成シート!L70</f>
        <v/>
      </c>
      <c r="BR20" s="39" t="str">
        <f>連携ファイル作成シート!L71</f>
        <v/>
      </c>
      <c r="BS20" s="39" t="str">
        <f>連携ファイル作成シート!L72</f>
        <v/>
      </c>
      <c r="BT20" s="39" t="str">
        <f>連携ファイル作成シート!L73</f>
        <v/>
      </c>
      <c r="BU20" s="39" t="str">
        <f>連携ファイル作成シート!L74</f>
        <v/>
      </c>
      <c r="BV20" s="39" t="str">
        <f>連携ファイル作成シート!L75</f>
        <v/>
      </c>
      <c r="BW20" s="39" t="str">
        <f>連携ファイル作成シート!L76</f>
        <v/>
      </c>
      <c r="BX20" s="39" t="str">
        <f>連携ファイル作成シート!L77</f>
        <v/>
      </c>
      <c r="CB20" s="39" t="str">
        <f>連携ファイル作成シート!L81</f>
        <v/>
      </c>
      <c r="CC20" s="39" t="str">
        <f>連携ファイル作成シート!L82</f>
        <v/>
      </c>
      <c r="CD20" s="39" t="str">
        <f>連携ファイル作成シート!L83</f>
        <v/>
      </c>
      <c r="CE20" s="39" t="str">
        <f>連携ファイル作成シート!L84</f>
        <v/>
      </c>
      <c r="CF20" s="39" t="str">
        <f>連携ファイル作成シート!L85</f>
        <v/>
      </c>
      <c r="CG20" s="39" t="str">
        <f>連携ファイル作成シート!L86</f>
        <v/>
      </c>
      <c r="CH20" s="39" t="str">
        <f>連携ファイル作成シート!L87</f>
        <v/>
      </c>
      <c r="CI20" s="39" t="str">
        <f>連携ファイル作成シート!L88</f>
        <v/>
      </c>
      <c r="CJ20" s="39" t="str">
        <f>連携ファイル作成シート!L89</f>
        <v/>
      </c>
      <c r="CK20" s="39" t="str">
        <f>連携ファイル作成シート!L90</f>
        <v/>
      </c>
      <c r="CL20" s="39" t="str">
        <f>連携ファイル作成シート!L91</f>
        <v/>
      </c>
      <c r="CM20" s="39" t="str">
        <f>連携ファイル作成シート!L92</f>
        <v/>
      </c>
      <c r="CN20" s="39" t="str">
        <f>連携ファイル作成シート!L93</f>
        <v/>
      </c>
      <c r="CO20" s="39" t="str">
        <f>連携ファイル作成シート!L94</f>
        <v/>
      </c>
      <c r="CP20" s="39" t="str">
        <f>連携ファイル作成シート!L95</f>
        <v/>
      </c>
      <c r="CQ20" s="39" t="str">
        <f>連携ファイル作成シート!L96</f>
        <v/>
      </c>
      <c r="CR20" s="39" t="str">
        <f>連携ファイル作成シート!L97</f>
        <v/>
      </c>
      <c r="CS20" s="39" t="str">
        <f>連携ファイル作成シート!L98</f>
        <v/>
      </c>
      <c r="CT20" s="39" t="str">
        <f>連携ファイル作成シート!L99</f>
        <v/>
      </c>
      <c r="CU20" s="39" t="str">
        <f>連携ファイル作成シート!L100</f>
        <v/>
      </c>
      <c r="CV20" s="39" t="str">
        <f>連携ファイル作成シート!L101</f>
        <v/>
      </c>
      <c r="CW20" s="39" t="str">
        <f>連携ファイル作成シート!L102</f>
        <v/>
      </c>
      <c r="CX20" s="39" t="str">
        <f>連携ファイル作成シート!L103</f>
        <v/>
      </c>
      <c r="CY20" s="39" t="str">
        <f>連携ファイル作成シート!L104</f>
        <v/>
      </c>
      <c r="CZ20" s="39" t="str">
        <f>連携ファイル作成シート!L105</f>
        <v/>
      </c>
      <c r="DA20" s="39" t="str">
        <f>連携ファイル作成シート!L106</f>
        <v/>
      </c>
      <c r="DB20" s="39" t="str">
        <f>連携ファイル作成シート!L107</f>
        <v/>
      </c>
      <c r="DC20" s="39" t="str">
        <f>連携ファイル作成シート!L108</f>
        <v/>
      </c>
      <c r="DD20" s="39" t="str">
        <f>連携ファイル作成シート!L109</f>
        <v/>
      </c>
      <c r="DE20" s="39" t="str">
        <f>連携ファイル作成シート!L110</f>
        <v/>
      </c>
      <c r="DF20" s="39" t="str">
        <f>連携ファイル作成シート!L111</f>
        <v/>
      </c>
      <c r="DG20" s="39" t="str">
        <f>連携ファイル作成シート!L112</f>
        <v/>
      </c>
      <c r="DH20" s="39" t="str">
        <f>連携ファイル作成シート!L113</f>
        <v/>
      </c>
      <c r="DI20" s="39" t="str">
        <f>連携ファイル作成シート!L114</f>
        <v/>
      </c>
      <c r="DJ20" s="39" t="str">
        <f>連携ファイル作成シート!L115</f>
        <v/>
      </c>
      <c r="DK20" s="39" t="str">
        <f>連携ファイル作成シート!L116</f>
        <v/>
      </c>
      <c r="DL20" s="39" t="str">
        <f>連携ファイル作成シート!L117</f>
        <v/>
      </c>
      <c r="DM20" s="39" t="str">
        <f>連携ファイル作成シート!L118</f>
        <v/>
      </c>
      <c r="DN20" s="39" t="str">
        <f>連携ファイル作成シート!L119</f>
        <v/>
      </c>
      <c r="DO20" s="39" t="str">
        <f>連携ファイル作成シート!L120</f>
        <v/>
      </c>
      <c r="DP20" s="39" t="str">
        <f>連携ファイル作成シート!L121</f>
        <v/>
      </c>
      <c r="DQ20" s="39" t="str">
        <f>連携ファイル作成シート!L122</f>
        <v/>
      </c>
      <c r="DR20" s="39" t="str">
        <f>連携ファイル作成シート!L123</f>
        <v/>
      </c>
      <c r="DS20" s="39" t="str">
        <f>連携ファイル作成シート!L124</f>
        <v/>
      </c>
      <c r="DT20" s="39" t="str">
        <f>連携ファイル作成シート!L125</f>
        <v/>
      </c>
      <c r="DU20" s="39" t="str">
        <f>連携ファイル作成シート!L126</f>
        <v/>
      </c>
      <c r="DV20" s="39" t="str">
        <f>連携ファイル作成シート!L127</f>
        <v/>
      </c>
      <c r="DW20" s="39" t="str">
        <f>連携ファイル作成シート!L128</f>
        <v/>
      </c>
      <c r="DX20" s="39" t="str">
        <f>連携ファイル作成シート!L129</f>
        <v/>
      </c>
      <c r="DY20" s="39" t="str">
        <f>連携ファイル作成シート!L130</f>
        <v/>
      </c>
      <c r="DZ20" s="39" t="str">
        <f>連携ファイル作成シート!L131</f>
        <v/>
      </c>
      <c r="EA20" s="39" t="str">
        <f>連携ファイル作成シート!L132</f>
        <v/>
      </c>
      <c r="EB20" s="39" t="str">
        <f>連携ファイル作成シート!L133</f>
        <v/>
      </c>
      <c r="EC20" s="39" t="str">
        <f>連携ファイル作成シート!L134</f>
        <v/>
      </c>
      <c r="ED20" s="39" t="str">
        <f>連携ファイル作成シート!L135</f>
        <v/>
      </c>
      <c r="EE20" s="39" t="str">
        <f>連携ファイル作成シート!L136</f>
        <v/>
      </c>
      <c r="EF20" s="39" t="str">
        <f>連携ファイル作成シート!L137</f>
        <v/>
      </c>
      <c r="EG20" s="39" t="str">
        <f>連携ファイル作成シート!L138</f>
        <v/>
      </c>
      <c r="EH20" s="39" t="str">
        <f>連携ファイル作成シート!L139</f>
        <v/>
      </c>
      <c r="EI20" s="39" t="str">
        <f>連携ファイル作成シート!L140</f>
        <v/>
      </c>
      <c r="EJ20" s="39" t="str">
        <f>連携ファイル作成シート!L141</f>
        <v/>
      </c>
      <c r="EK20" s="39" t="str">
        <f>連携ファイル作成シート!L142</f>
        <v/>
      </c>
      <c r="EL20" s="39" t="str">
        <f>連携ファイル作成シート!L143</f>
        <v/>
      </c>
      <c r="EM20" s="39" t="str">
        <f>連携ファイル作成シート!L144</f>
        <v/>
      </c>
      <c r="EN20" s="39" t="str">
        <f>連携ファイル作成シート!L145</f>
        <v/>
      </c>
      <c r="EO20" s="39" t="str">
        <f>連携ファイル作成シート!L146</f>
        <v/>
      </c>
      <c r="EP20" s="39" t="str">
        <f>連携ファイル作成シート!L147</f>
        <v/>
      </c>
      <c r="EQ20" s="39" t="str">
        <f>連携ファイル作成シート!L148</f>
        <v/>
      </c>
      <c r="ER20" s="39" t="str">
        <f>連携ファイル作成シート!L149</f>
        <v/>
      </c>
      <c r="ES20" s="39" t="str">
        <f>連携ファイル作成シート!L150</f>
        <v/>
      </c>
      <c r="ET20" s="39" t="str">
        <f>連携ファイル作成シート!L151</f>
        <v/>
      </c>
      <c r="EU20" s="39" t="str">
        <f>連携ファイル作成シート!L152</f>
        <v/>
      </c>
      <c r="EV20" s="39" t="str">
        <f>連携ファイル作成シート!L153</f>
        <v/>
      </c>
      <c r="EW20" s="39" t="str">
        <f>連携ファイル作成シート!L154</f>
        <v/>
      </c>
      <c r="EX20" s="39" t="str">
        <f>連携ファイル作成シート!L155</f>
        <v/>
      </c>
      <c r="EY20" s="39" t="str">
        <f>連携ファイル作成シート!L156</f>
        <v/>
      </c>
      <c r="EZ20" s="39" t="str">
        <f>連携ファイル作成シート!L157</f>
        <v/>
      </c>
      <c r="FA20" s="39" t="str">
        <f>連携ファイル作成シート!L158</f>
        <v/>
      </c>
      <c r="FB20" s="39" t="str">
        <f>連携ファイル作成シート!L159</f>
        <v/>
      </c>
      <c r="FC20" s="39" t="str">
        <f>連携ファイル作成シート!L160</f>
        <v/>
      </c>
      <c r="FD20" s="39" t="str">
        <f>連携ファイル作成シート!L161</f>
        <v/>
      </c>
      <c r="FE20" s="39" t="str">
        <f>連携ファイル作成シート!L162</f>
        <v/>
      </c>
      <c r="FF20" s="39" t="str">
        <f>連携ファイル作成シート!L163</f>
        <v/>
      </c>
      <c r="FG20" s="39" t="str">
        <f>連携ファイル作成シート!L164</f>
        <v/>
      </c>
      <c r="FH20" s="39" t="str">
        <f>連携ファイル作成シート!L165</f>
        <v/>
      </c>
      <c r="FI20" s="39" t="str">
        <f>連携ファイル作成シート!L166</f>
        <v/>
      </c>
      <c r="FJ20" s="39" t="str">
        <f>連携ファイル作成シート!L167</f>
        <v/>
      </c>
      <c r="FK20" s="39" t="str">
        <f>連携ファイル作成シート!L168</f>
        <v/>
      </c>
      <c r="FL20" s="39" t="str">
        <f>連携ファイル作成シート!L169</f>
        <v/>
      </c>
      <c r="FM20" s="39" t="str">
        <f>連携ファイル作成シート!L170</f>
        <v/>
      </c>
      <c r="FN20" s="39" t="str">
        <f>連携ファイル作成シート!L171</f>
        <v/>
      </c>
      <c r="FO20" s="39" t="str">
        <f>連携ファイル作成シート!L172</f>
        <v/>
      </c>
      <c r="FP20" s="39" t="str">
        <f>連携ファイル作成シート!L173</f>
        <v/>
      </c>
      <c r="FQ20" s="39" t="str">
        <f>連携ファイル作成シート!L174</f>
        <v/>
      </c>
      <c r="FR20" s="39" t="str">
        <f>連携ファイル作成シート!L175</f>
        <v/>
      </c>
      <c r="FS20" s="39" t="str">
        <f>連携ファイル作成シート!L176</f>
        <v/>
      </c>
      <c r="FT20" s="39" t="str">
        <f>連携ファイル作成シート!L177</f>
        <v/>
      </c>
      <c r="FU20" s="39" t="str">
        <f>連携ファイル作成シート!L178</f>
        <v/>
      </c>
      <c r="FV20" s="39" t="str">
        <f>連携ファイル作成シート!L179</f>
        <v/>
      </c>
      <c r="FW20" s="39" t="str">
        <f>連携ファイル作成シート!L180</f>
        <v/>
      </c>
      <c r="FX20" s="39" t="str">
        <f>連携ファイル作成シート!L181</f>
        <v/>
      </c>
      <c r="FY20" s="39" t="str">
        <f>連携ファイル作成シート!L182</f>
        <v/>
      </c>
      <c r="FZ20" s="39" t="str">
        <f>連携ファイル作成シート!L183</f>
        <v/>
      </c>
      <c r="GA20" s="39" t="str">
        <f>連携ファイル作成シート!L184</f>
        <v/>
      </c>
      <c r="GB20" s="39" t="str">
        <f>連携ファイル作成シート!L185</f>
        <v/>
      </c>
      <c r="GC20" s="39" t="str">
        <f>連携ファイル作成シート!L186</f>
        <v/>
      </c>
      <c r="GD20" s="39" t="str">
        <f>連携ファイル作成シート!L187</f>
        <v/>
      </c>
      <c r="GE20" s="39" t="str">
        <f>連携ファイル作成シート!L188</f>
        <v/>
      </c>
      <c r="GF20" s="39" t="str">
        <f>連携ファイル作成シート!L189</f>
        <v/>
      </c>
      <c r="GG20" s="39" t="str">
        <f>連携ファイル作成シート!L190</f>
        <v/>
      </c>
      <c r="GH20" s="39" t="str">
        <f>連携ファイル作成シート!L191</f>
        <v/>
      </c>
      <c r="GI20" s="39" t="str">
        <f>連携ファイル作成シート!L192</f>
        <v/>
      </c>
      <c r="GJ20" s="39" t="str">
        <f>連携ファイル作成シート!L193</f>
        <v/>
      </c>
      <c r="GK20" s="39" t="str">
        <f>連携ファイル作成シート!L194</f>
        <v/>
      </c>
      <c r="GL20" s="39" t="str">
        <f>連携ファイル作成シート!L195</f>
        <v/>
      </c>
      <c r="GM20" s="39" t="str">
        <f>連携ファイル作成シート!L196</f>
        <v/>
      </c>
      <c r="GN20" s="39" t="str">
        <f>連携ファイル作成シート!L197</f>
        <v/>
      </c>
      <c r="GO20" s="39" t="str">
        <f>連携ファイル作成シート!L198</f>
        <v/>
      </c>
      <c r="GP20" s="39" t="str">
        <f>連携ファイル作成シート!L199</f>
        <v/>
      </c>
      <c r="GQ20" s="39" t="str">
        <f>連携ファイル作成シート!L200</f>
        <v/>
      </c>
      <c r="GR20" s="39" t="str">
        <f>連携ファイル作成シート!L201</f>
        <v/>
      </c>
      <c r="GS20" s="39" t="str">
        <f>連携ファイル作成シート!L202</f>
        <v/>
      </c>
      <c r="GT20" s="39" t="str">
        <f>連携ファイル作成シート!L203</f>
        <v/>
      </c>
      <c r="GU20" s="39" t="str">
        <f>連携ファイル作成シート!L204</f>
        <v/>
      </c>
      <c r="GV20" s="39" t="str">
        <f>連携ファイル作成シート!L205</f>
        <v/>
      </c>
      <c r="GW20" s="39" t="str">
        <f>連携ファイル作成シート!L206</f>
        <v/>
      </c>
      <c r="GX20" s="39" t="str">
        <f>連携ファイル作成シート!L207</f>
        <v/>
      </c>
      <c r="GY20" s="39" t="str">
        <f>連携ファイル作成シート!L208</f>
        <v/>
      </c>
      <c r="GZ20" s="39" t="str">
        <f>連携ファイル作成シート!L209</f>
        <v/>
      </c>
      <c r="HA20" s="39" t="str">
        <f>連携ファイル作成シート!L210</f>
        <v/>
      </c>
      <c r="HB20" s="39" t="str">
        <f>連携ファイル作成シート!L211</f>
        <v/>
      </c>
      <c r="HC20" s="39" t="str">
        <f>連携ファイル作成シート!L212</f>
        <v>00000000</v>
      </c>
      <c r="HD20" s="39" t="str">
        <f>連携ファイル作成シート!L213</f>
        <v/>
      </c>
      <c r="HE20" s="39" t="str">
        <f>連携ファイル作成シート!L214</f>
        <v/>
      </c>
      <c r="HF20" s="39" t="str">
        <f>連携ファイル作成シート!L215</f>
        <v/>
      </c>
      <c r="HG20" s="39" t="str">
        <f>連携ファイル作成シート!L216</f>
        <v/>
      </c>
      <c r="HH20" s="39" t="str">
        <f>連携ファイル作成シート!L217</f>
        <v/>
      </c>
      <c r="HI20" s="39" t="str">
        <f>連携ファイル作成シート!L218</f>
        <v/>
      </c>
      <c r="HJ20" s="39" t="str">
        <f>連携ファイル作成シート!L219</f>
        <v/>
      </c>
      <c r="HK20" s="39" t="str">
        <f>連携ファイル作成シート!L220</f>
        <v/>
      </c>
      <c r="HL20" s="1">
        <f>連携ファイル作成シート!L221</f>
        <v>0</v>
      </c>
      <c r="HM20" s="39" t="str">
        <f>連携ファイル作成シート!L222</f>
        <v/>
      </c>
      <c r="HN20" s="39" t="str">
        <f>連携ファイル作成シート!L223</f>
        <v/>
      </c>
      <c r="HO20" s="39" t="str">
        <f>連携ファイル作成シート!L224</f>
        <v/>
      </c>
      <c r="HP20" s="39" t="e">
        <f>連携ファイル作成シート!L225</f>
        <v>#N/A</v>
      </c>
      <c r="HQ20" s="39" t="str">
        <f>連携ファイル作成シート!L226</f>
        <v/>
      </c>
      <c r="HR20" s="39" t="str">
        <f>連携ファイル作成シート!L227</f>
        <v/>
      </c>
      <c r="HS20" s="39" t="str">
        <f>連携ファイル作成シート!L228</f>
        <v/>
      </c>
      <c r="HT20" s="39" t="str">
        <f>連携ファイル作成シート!L229</f>
        <v>0</v>
      </c>
      <c r="HU20" s="39" t="str">
        <f>連携ファイル作成シート!L230</f>
        <v/>
      </c>
      <c r="HV20" s="39" t="str">
        <f>連携ファイル作成シート!L231</f>
        <v>審査中</v>
      </c>
    </row>
    <row r="21" spans="1:231" s="39" customFormat="1">
      <c r="A21" s="1">
        <f>連携ファイル作成シート!M2</f>
        <v>0</v>
      </c>
      <c r="B21" s="1" t="str">
        <f>連携ファイル作成シート!M3</f>
        <v>20/0/0</v>
      </c>
      <c r="C21" s="1" t="str">
        <f>連携ファイル作成シート!M4</f>
        <v>20/0/0</v>
      </c>
      <c r="D21" s="1" t="str">
        <f>連携ファイル作成シート!M5</f>
        <v>0000000000</v>
      </c>
      <c r="E21" s="1" t="str">
        <f>連携ファイル作成シート!M6</f>
        <v>0000</v>
      </c>
      <c r="F21" s="1">
        <f>連携ファイル作成シート!M7</f>
        <v>0</v>
      </c>
      <c r="G21" s="1" t="str">
        <f>連携ファイル作成シート!M8</f>
        <v>000000</v>
      </c>
      <c r="H21" s="1" t="str">
        <f>連携ファイル作成シート!M9</f>
        <v/>
      </c>
      <c r="I21" s="1" t="str">
        <f>連携ファイル作成シート!M10</f>
        <v/>
      </c>
      <c r="J21" s="1" t="str">
        <f>連携ファイル作成シート!M11</f>
        <v/>
      </c>
      <c r="K21" s="1" t="str">
        <f>連携ファイル作成シート!M12</f>
        <v/>
      </c>
      <c r="L21" s="1" t="str">
        <f>連携ファイル作成シート!M13</f>
        <v/>
      </c>
      <c r="M21" s="1" t="str">
        <f>連携ファイル作成シート!M14</f>
        <v/>
      </c>
      <c r="N21" s="1" t="str">
        <f>連携ファイル作成シート!M15</f>
        <v/>
      </c>
      <c r="O21" s="1" t="str">
        <f>連携ファイル作成シート!M16</f>
        <v/>
      </c>
      <c r="P21" s="1" t="str">
        <f>連携ファイル作成シート!M17</f>
        <v/>
      </c>
      <c r="Q21" s="1" t="str">
        <f>連携ファイル作成シート!M18</f>
        <v/>
      </c>
      <c r="R21" s="1" t="str">
        <f>連携ファイル作成シート!M19</f>
        <v/>
      </c>
      <c r="S21" s="1" t="str">
        <f>連携ファイル作成シート!M20</f>
        <v/>
      </c>
      <c r="T21" s="1" t="str">
        <f>連携ファイル作成シート!M21</f>
        <v/>
      </c>
      <c r="U21" s="1" t="str">
        <f>連携ファイル作成シート!M22</f>
        <v/>
      </c>
      <c r="W21" s="96"/>
      <c r="X21" s="1" t="str">
        <f>連携ファイル作成シート!M25</f>
        <v/>
      </c>
      <c r="Y21" s="1" t="str">
        <f>連携ファイル作成シート!M26</f>
        <v/>
      </c>
      <c r="Z21" s="1">
        <f>連携ファイル作成シート!M27</f>
        <v>1</v>
      </c>
      <c r="AA21" s="1" t="str">
        <f>連携ファイル作成シート!M28</f>
        <v>1</v>
      </c>
      <c r="AB21" s="1" t="str">
        <f>連携ファイル作成シート!M29</f>
        <v/>
      </c>
      <c r="AC21" s="1" t="str">
        <f>連携ファイル作成シート!M30</f>
        <v/>
      </c>
      <c r="AD21" s="1" t="str">
        <f>連携ファイル作成シート!M31</f>
        <v>1</v>
      </c>
      <c r="AE21" s="1" t="str">
        <f>連携ファイル作成シート!M32</f>
        <v>1</v>
      </c>
      <c r="AF21" s="1" t="str">
        <f>連携ファイル作成シート!M33</f>
        <v/>
      </c>
      <c r="AG21" s="1" t="str">
        <f>連携ファイル作成シート!M34</f>
        <v>1</v>
      </c>
      <c r="AH21" s="1" t="str">
        <f>連携ファイル作成シート!M35</f>
        <v/>
      </c>
      <c r="AI21" s="1" t="str">
        <f>連携ファイル作成シート!M36</f>
        <v/>
      </c>
      <c r="AJ21" s="1" t="str">
        <f>連携ファイル作成シート!M37</f>
        <v>1</v>
      </c>
      <c r="AK21" s="1" t="str">
        <f>連携ファイル作成シート!M38</f>
        <v>1</v>
      </c>
      <c r="AR21" s="1" t="str">
        <f>連携ファイル作成シート!M45</f>
        <v/>
      </c>
      <c r="AS21" s="1" t="str">
        <f>連携ファイル作成シート!M46</f>
        <v/>
      </c>
      <c r="AU21" s="1" t="str">
        <f>連携ファイル作成シート!M48</f>
        <v/>
      </c>
      <c r="AV21" s="1" t="str">
        <f>連携ファイル作成シート!M49</f>
        <v/>
      </c>
      <c r="AW21" s="1" t="str">
        <f>連携ファイル作成シート!M50</f>
        <v/>
      </c>
      <c r="AX21" s="1" t="str">
        <f>連携ファイル作成シート!M51</f>
        <v/>
      </c>
      <c r="AY21" s="1" t="str">
        <f>連携ファイル作成シート!M52</f>
        <v/>
      </c>
      <c r="AZ21" s="1" t="str">
        <f>連携ファイル作成シート!M53</f>
        <v/>
      </c>
      <c r="BA21" s="1" t="str">
        <f>連携ファイル作成シート!M54</f>
        <v/>
      </c>
      <c r="BB21" s="1" t="str">
        <f>連携ファイル作成シート!M55</f>
        <v/>
      </c>
      <c r="BC21" s="1" t="str">
        <f>連携ファイル作成シート!M56</f>
        <v/>
      </c>
      <c r="BD21" s="1" t="str">
        <f>連携ファイル作成シート!M57</f>
        <v/>
      </c>
      <c r="BE21" s="1" t="str">
        <f>連携ファイル作成シート!M58</f>
        <v/>
      </c>
      <c r="BL21" s="1">
        <f>連携ファイル作成シート!M65</f>
        <v>0</v>
      </c>
      <c r="BM21" s="1" t="str">
        <f>連携ファイル作成シート!M66</f>
        <v/>
      </c>
      <c r="BN21" s="1" t="str">
        <f>連携ファイル作成シート!M67</f>
        <v/>
      </c>
      <c r="BO21" s="1" t="str">
        <f>連携ファイル作成シート!M68</f>
        <v/>
      </c>
      <c r="BP21" s="1" t="str">
        <f>連携ファイル作成シート!M69</f>
        <v/>
      </c>
      <c r="BQ21" s="1" t="str">
        <f>連携ファイル作成シート!M70</f>
        <v/>
      </c>
      <c r="BR21" s="1" t="str">
        <f>連携ファイル作成シート!M71</f>
        <v/>
      </c>
      <c r="BS21" s="1" t="str">
        <f>連携ファイル作成シート!M72</f>
        <v/>
      </c>
      <c r="BT21" s="1" t="str">
        <f>連携ファイル作成シート!M73</f>
        <v/>
      </c>
      <c r="BU21" s="1" t="str">
        <f>連携ファイル作成シート!M74</f>
        <v/>
      </c>
      <c r="BV21" s="1" t="str">
        <f>連携ファイル作成シート!M75</f>
        <v/>
      </c>
      <c r="BW21" s="1" t="str">
        <f>連携ファイル作成シート!M76</f>
        <v/>
      </c>
      <c r="BX21" s="1" t="str">
        <f>連携ファイル作成シート!M77</f>
        <v/>
      </c>
      <c r="CB21" s="1" t="str">
        <f>連携ファイル作成シート!M81</f>
        <v/>
      </c>
      <c r="CC21" s="1" t="str">
        <f>連携ファイル作成シート!M82</f>
        <v/>
      </c>
      <c r="CD21" s="1" t="str">
        <f>連携ファイル作成シート!M83</f>
        <v/>
      </c>
      <c r="CE21" s="1" t="str">
        <f>連携ファイル作成シート!M84</f>
        <v/>
      </c>
      <c r="CF21" s="1" t="str">
        <f>連携ファイル作成シート!M85</f>
        <v/>
      </c>
      <c r="CG21" s="1" t="str">
        <f>連携ファイル作成シート!M86</f>
        <v/>
      </c>
      <c r="CH21" s="1" t="str">
        <f>連携ファイル作成シート!M87</f>
        <v/>
      </c>
      <c r="CI21" s="1" t="str">
        <f>連携ファイル作成シート!M88</f>
        <v/>
      </c>
      <c r="CJ21" s="1" t="str">
        <f>連携ファイル作成シート!M89</f>
        <v/>
      </c>
      <c r="CK21" s="1" t="str">
        <f>連携ファイル作成シート!M90</f>
        <v/>
      </c>
      <c r="CL21" s="1" t="str">
        <f>連携ファイル作成シート!M91</f>
        <v/>
      </c>
      <c r="CM21" s="1" t="str">
        <f>連携ファイル作成シート!M92</f>
        <v/>
      </c>
      <c r="CN21" s="1" t="str">
        <f>連携ファイル作成シート!M93</f>
        <v/>
      </c>
      <c r="CO21" s="1" t="str">
        <f>連携ファイル作成シート!M94</f>
        <v/>
      </c>
      <c r="CP21" s="1" t="str">
        <f>連携ファイル作成シート!M95</f>
        <v/>
      </c>
      <c r="CQ21" s="1" t="str">
        <f>連携ファイル作成シート!M96</f>
        <v/>
      </c>
      <c r="CR21" s="1" t="str">
        <f>連携ファイル作成シート!M97</f>
        <v/>
      </c>
      <c r="CS21" s="1" t="str">
        <f>連携ファイル作成シート!M98</f>
        <v/>
      </c>
      <c r="CT21" s="1" t="str">
        <f>連携ファイル作成シート!M99</f>
        <v/>
      </c>
      <c r="CU21" s="1" t="str">
        <f>連携ファイル作成シート!M100</f>
        <v/>
      </c>
      <c r="CV21" s="1" t="str">
        <f>連携ファイル作成シート!M101</f>
        <v/>
      </c>
      <c r="CW21" s="1" t="str">
        <f>連携ファイル作成シート!M102</f>
        <v/>
      </c>
      <c r="CX21" s="1" t="str">
        <f>連携ファイル作成シート!M103</f>
        <v/>
      </c>
      <c r="CY21" s="1" t="str">
        <f>連携ファイル作成シート!M104</f>
        <v/>
      </c>
      <c r="CZ21" s="1" t="str">
        <f>連携ファイル作成シート!M105</f>
        <v/>
      </c>
      <c r="DA21" s="1" t="str">
        <f>連携ファイル作成シート!M106</f>
        <v/>
      </c>
      <c r="DB21" s="1" t="str">
        <f>連携ファイル作成シート!M107</f>
        <v/>
      </c>
      <c r="DC21" s="1" t="str">
        <f>連携ファイル作成シート!M108</f>
        <v/>
      </c>
      <c r="DD21" s="1" t="str">
        <f>連携ファイル作成シート!M109</f>
        <v/>
      </c>
      <c r="DE21" s="1" t="str">
        <f>連携ファイル作成シート!M110</f>
        <v/>
      </c>
      <c r="DF21" s="1" t="str">
        <f>連携ファイル作成シート!M111</f>
        <v/>
      </c>
      <c r="DG21" s="1" t="str">
        <f>連携ファイル作成シート!M112</f>
        <v/>
      </c>
      <c r="DH21" s="1" t="str">
        <f>連携ファイル作成シート!M113</f>
        <v/>
      </c>
      <c r="DI21" s="1" t="str">
        <f>連携ファイル作成シート!M114</f>
        <v/>
      </c>
      <c r="DJ21" s="1" t="str">
        <f>連携ファイル作成シート!M115</f>
        <v/>
      </c>
      <c r="DK21" s="1" t="str">
        <f>連携ファイル作成シート!M116</f>
        <v/>
      </c>
      <c r="DL21" s="1" t="str">
        <f>連携ファイル作成シート!M117</f>
        <v/>
      </c>
      <c r="DM21" s="1" t="str">
        <f>連携ファイル作成シート!M118</f>
        <v/>
      </c>
      <c r="DN21" s="1" t="str">
        <f>連携ファイル作成シート!M119</f>
        <v/>
      </c>
      <c r="DO21" s="1" t="str">
        <f>連携ファイル作成シート!M120</f>
        <v/>
      </c>
      <c r="DP21" s="1" t="str">
        <f>連携ファイル作成シート!M121</f>
        <v/>
      </c>
      <c r="DQ21" s="1" t="str">
        <f>連携ファイル作成シート!M122</f>
        <v/>
      </c>
      <c r="DR21" s="1" t="str">
        <f>連携ファイル作成シート!M123</f>
        <v/>
      </c>
      <c r="DS21" s="1" t="str">
        <f>連携ファイル作成シート!M124</f>
        <v/>
      </c>
      <c r="DT21" s="1" t="str">
        <f>連携ファイル作成シート!M125</f>
        <v/>
      </c>
      <c r="DU21" s="1" t="str">
        <f>連携ファイル作成シート!M126</f>
        <v/>
      </c>
      <c r="DV21" s="1" t="str">
        <f>連携ファイル作成シート!M127</f>
        <v/>
      </c>
      <c r="DW21" s="1" t="str">
        <f>連携ファイル作成シート!M128</f>
        <v/>
      </c>
      <c r="DX21" s="1" t="str">
        <f>連携ファイル作成シート!M129</f>
        <v/>
      </c>
      <c r="DY21" s="1" t="str">
        <f>連携ファイル作成シート!M130</f>
        <v/>
      </c>
      <c r="DZ21" s="1" t="str">
        <f>連携ファイル作成シート!M131</f>
        <v/>
      </c>
      <c r="EA21" s="1" t="str">
        <f>連携ファイル作成シート!M132</f>
        <v/>
      </c>
      <c r="EB21" s="1" t="str">
        <f>連携ファイル作成シート!M133</f>
        <v/>
      </c>
      <c r="EC21" s="1" t="str">
        <f>連携ファイル作成シート!M134</f>
        <v/>
      </c>
      <c r="ED21" s="1" t="str">
        <f>連携ファイル作成シート!M135</f>
        <v/>
      </c>
      <c r="EE21" s="1" t="str">
        <f>連携ファイル作成シート!M136</f>
        <v/>
      </c>
      <c r="EF21" s="1" t="str">
        <f>連携ファイル作成シート!M137</f>
        <v/>
      </c>
      <c r="EG21" s="1" t="str">
        <f>連携ファイル作成シート!M138</f>
        <v/>
      </c>
      <c r="EH21" s="1" t="str">
        <f>連携ファイル作成シート!M139</f>
        <v/>
      </c>
      <c r="EI21" s="1" t="str">
        <f>連携ファイル作成シート!M140</f>
        <v/>
      </c>
      <c r="EJ21" s="1" t="str">
        <f>連携ファイル作成シート!M141</f>
        <v/>
      </c>
      <c r="EK21" s="1" t="str">
        <f>連携ファイル作成シート!M142</f>
        <v/>
      </c>
      <c r="EL21" s="1" t="str">
        <f>連携ファイル作成シート!M143</f>
        <v/>
      </c>
      <c r="EM21" s="1" t="str">
        <f>連携ファイル作成シート!M144</f>
        <v/>
      </c>
      <c r="EN21" s="1" t="str">
        <f>連携ファイル作成シート!M145</f>
        <v/>
      </c>
      <c r="EO21" s="1" t="str">
        <f>連携ファイル作成シート!M146</f>
        <v/>
      </c>
      <c r="EP21" s="1" t="str">
        <f>連携ファイル作成シート!M147</f>
        <v/>
      </c>
      <c r="EQ21" s="1" t="str">
        <f>連携ファイル作成シート!M148</f>
        <v/>
      </c>
      <c r="ER21" s="1" t="str">
        <f>連携ファイル作成シート!M149</f>
        <v/>
      </c>
      <c r="ES21" s="1" t="str">
        <f>連携ファイル作成シート!M150</f>
        <v/>
      </c>
      <c r="ET21" s="1" t="str">
        <f>連携ファイル作成シート!M151</f>
        <v/>
      </c>
      <c r="EU21" s="1" t="str">
        <f>連携ファイル作成シート!M152</f>
        <v/>
      </c>
      <c r="EV21" s="1" t="str">
        <f>連携ファイル作成シート!M153</f>
        <v/>
      </c>
      <c r="EW21" s="1" t="str">
        <f>連携ファイル作成シート!M154</f>
        <v/>
      </c>
      <c r="EX21" s="1" t="str">
        <f>連携ファイル作成シート!M155</f>
        <v/>
      </c>
      <c r="EY21" s="1" t="str">
        <f>連携ファイル作成シート!M156</f>
        <v/>
      </c>
      <c r="EZ21" s="1" t="str">
        <f>連携ファイル作成シート!M157</f>
        <v/>
      </c>
      <c r="FA21" s="1" t="str">
        <f>連携ファイル作成シート!M158</f>
        <v/>
      </c>
      <c r="FB21" s="1" t="str">
        <f>連携ファイル作成シート!M159</f>
        <v/>
      </c>
      <c r="FC21" s="1" t="str">
        <f>連携ファイル作成シート!M160</f>
        <v/>
      </c>
      <c r="FD21" s="1" t="str">
        <f>連携ファイル作成シート!M161</f>
        <v/>
      </c>
      <c r="FE21" s="1" t="str">
        <f>連携ファイル作成シート!M162</f>
        <v/>
      </c>
      <c r="FF21" s="1" t="str">
        <f>連携ファイル作成シート!M163</f>
        <v/>
      </c>
      <c r="FG21" s="1" t="str">
        <f>連携ファイル作成シート!M164</f>
        <v/>
      </c>
      <c r="FH21" s="1" t="str">
        <f>連携ファイル作成シート!M165</f>
        <v/>
      </c>
      <c r="FI21" s="1" t="str">
        <f>連携ファイル作成シート!M166</f>
        <v/>
      </c>
      <c r="FJ21" s="1" t="str">
        <f>連携ファイル作成シート!M167</f>
        <v/>
      </c>
      <c r="FK21" s="1" t="str">
        <f>連携ファイル作成シート!M168</f>
        <v/>
      </c>
      <c r="FL21" s="1" t="str">
        <f>連携ファイル作成シート!M169</f>
        <v/>
      </c>
      <c r="FM21" s="1" t="str">
        <f>連携ファイル作成シート!M170</f>
        <v/>
      </c>
      <c r="FN21" s="1" t="str">
        <f>連携ファイル作成シート!M171</f>
        <v/>
      </c>
      <c r="FO21" s="1" t="str">
        <f>連携ファイル作成シート!M172</f>
        <v/>
      </c>
      <c r="FP21" s="1" t="str">
        <f>連携ファイル作成シート!M173</f>
        <v/>
      </c>
      <c r="FQ21" s="1" t="str">
        <f>連携ファイル作成シート!M174</f>
        <v/>
      </c>
      <c r="FR21" s="1" t="str">
        <f>連携ファイル作成シート!M175</f>
        <v/>
      </c>
      <c r="FS21" s="1" t="str">
        <f>連携ファイル作成シート!M176</f>
        <v/>
      </c>
      <c r="FT21" s="1" t="str">
        <f>連携ファイル作成シート!M177</f>
        <v/>
      </c>
      <c r="FU21" s="1" t="str">
        <f>連携ファイル作成シート!M178</f>
        <v/>
      </c>
      <c r="FV21" s="1" t="str">
        <f>連携ファイル作成シート!M179</f>
        <v/>
      </c>
      <c r="FW21" s="1" t="str">
        <f>連携ファイル作成シート!M180</f>
        <v/>
      </c>
      <c r="FX21" s="1" t="str">
        <f>連携ファイル作成シート!M181</f>
        <v/>
      </c>
      <c r="FY21" s="1" t="str">
        <f>連携ファイル作成シート!M182</f>
        <v/>
      </c>
      <c r="FZ21" s="1" t="str">
        <f>連携ファイル作成シート!M183</f>
        <v/>
      </c>
      <c r="GA21" s="1" t="str">
        <f>連携ファイル作成シート!M184</f>
        <v/>
      </c>
      <c r="GB21" s="1" t="str">
        <f>連携ファイル作成シート!M185</f>
        <v/>
      </c>
      <c r="GC21" s="1" t="str">
        <f>連携ファイル作成シート!M186</f>
        <v/>
      </c>
      <c r="GD21" s="1" t="str">
        <f>連携ファイル作成シート!M187</f>
        <v/>
      </c>
      <c r="GE21" s="1" t="str">
        <f>連携ファイル作成シート!M188</f>
        <v/>
      </c>
      <c r="GF21" s="1" t="str">
        <f>連携ファイル作成シート!M189</f>
        <v/>
      </c>
      <c r="GG21" s="1" t="str">
        <f>連携ファイル作成シート!M190</f>
        <v/>
      </c>
      <c r="GH21" s="1" t="str">
        <f>連携ファイル作成シート!M191</f>
        <v/>
      </c>
      <c r="GI21" s="1" t="str">
        <f>連携ファイル作成シート!M192</f>
        <v/>
      </c>
      <c r="GJ21" s="1" t="str">
        <f>連携ファイル作成シート!M193</f>
        <v/>
      </c>
      <c r="GK21" s="1" t="str">
        <f>連携ファイル作成シート!M194</f>
        <v/>
      </c>
      <c r="GL21" s="1" t="str">
        <f>連携ファイル作成シート!M195</f>
        <v/>
      </c>
      <c r="GM21" s="1" t="str">
        <f>連携ファイル作成シート!M196</f>
        <v/>
      </c>
      <c r="GN21" s="1" t="str">
        <f>連携ファイル作成シート!M197</f>
        <v/>
      </c>
      <c r="GO21" s="1" t="str">
        <f>連携ファイル作成シート!M198</f>
        <v/>
      </c>
      <c r="GP21" s="1" t="str">
        <f>連携ファイル作成シート!M199</f>
        <v/>
      </c>
      <c r="GQ21" s="1" t="str">
        <f>連携ファイル作成シート!M200</f>
        <v/>
      </c>
      <c r="GR21" s="1" t="str">
        <f>連携ファイル作成シート!M201</f>
        <v/>
      </c>
      <c r="GS21" s="1" t="str">
        <f>連携ファイル作成シート!M202</f>
        <v/>
      </c>
      <c r="GT21" s="1" t="str">
        <f>連携ファイル作成シート!M203</f>
        <v/>
      </c>
      <c r="GU21" s="1" t="str">
        <f>連携ファイル作成シート!M204</f>
        <v/>
      </c>
      <c r="GV21" s="1" t="str">
        <f>連携ファイル作成シート!M205</f>
        <v/>
      </c>
      <c r="GW21" s="1" t="str">
        <f>連携ファイル作成シート!M206</f>
        <v/>
      </c>
      <c r="GX21" s="1" t="str">
        <f>連携ファイル作成シート!M207</f>
        <v/>
      </c>
      <c r="GY21" s="1" t="str">
        <f>連携ファイル作成シート!M208</f>
        <v/>
      </c>
      <c r="GZ21" s="1" t="str">
        <f>連携ファイル作成シート!M209</f>
        <v/>
      </c>
      <c r="HA21" s="1" t="str">
        <f>連携ファイル作成シート!M210</f>
        <v/>
      </c>
      <c r="HB21" s="1" t="str">
        <f>連携ファイル作成シート!M211</f>
        <v/>
      </c>
      <c r="HC21" s="1" t="str">
        <f>連携ファイル作成シート!M212</f>
        <v>00000000</v>
      </c>
      <c r="HD21" s="39" t="str">
        <f>連携ファイル作成シート!M213</f>
        <v/>
      </c>
      <c r="HE21" s="39" t="str">
        <f>連携ファイル作成シート!M214</f>
        <v/>
      </c>
      <c r="HF21" s="39" t="str">
        <f>連携ファイル作成シート!M215</f>
        <v/>
      </c>
      <c r="HG21" s="39" t="str">
        <f>連携ファイル作成シート!M216</f>
        <v/>
      </c>
      <c r="HH21" s="39" t="str">
        <f>連携ファイル作成シート!M217</f>
        <v/>
      </c>
      <c r="HI21" s="39" t="str">
        <f>連携ファイル作成シート!M218</f>
        <v/>
      </c>
      <c r="HJ21" s="39" t="str">
        <f>連携ファイル作成シート!M219</f>
        <v/>
      </c>
      <c r="HK21" s="39" t="str">
        <f>連携ファイル作成シート!M220</f>
        <v/>
      </c>
      <c r="HL21" s="1">
        <f>連携ファイル作成シート!M221</f>
        <v>0</v>
      </c>
      <c r="HM21" s="39" t="str">
        <f>連携ファイル作成シート!M222</f>
        <v/>
      </c>
      <c r="HN21" s="39" t="str">
        <f>連携ファイル作成シート!M223</f>
        <v/>
      </c>
      <c r="HO21" s="39" t="str">
        <f>連携ファイル作成シート!M224</f>
        <v/>
      </c>
      <c r="HP21" s="39" t="e">
        <f>連携ファイル作成シート!M225</f>
        <v>#N/A</v>
      </c>
      <c r="HQ21" s="39" t="str">
        <f>連携ファイル作成シート!M226</f>
        <v/>
      </c>
      <c r="HR21" s="39" t="str">
        <f>連携ファイル作成シート!M227</f>
        <v/>
      </c>
      <c r="HS21" s="39" t="str">
        <f>連携ファイル作成シート!M228</f>
        <v/>
      </c>
      <c r="HT21" s="39" t="str">
        <f>連携ファイル作成シート!M229</f>
        <v>0</v>
      </c>
      <c r="HU21" s="39" t="str">
        <f>連携ファイル作成シート!M230</f>
        <v/>
      </c>
      <c r="HV21" s="39" t="str">
        <f>連携ファイル作成シート!M231</f>
        <v>審査中</v>
      </c>
    </row>
    <row r="22" spans="1:231">
      <c r="A22" s="103">
        <f>連携ファイル作成シート!N2</f>
        <v>0</v>
      </c>
      <c r="B22" s="1" t="str">
        <f>連携ファイル作成シート!N3</f>
        <v>20/0/0</v>
      </c>
      <c r="C22" s="1" t="str">
        <f>連携ファイル作成シート!N4</f>
        <v>20/0/0</v>
      </c>
      <c r="D22" s="1" t="str">
        <f>連携ファイル作成シート!N5</f>
        <v>0000000000</v>
      </c>
      <c r="E22" s="1" t="str">
        <f>連携ファイル作成シート!N6</f>
        <v>0000</v>
      </c>
      <c r="F22" s="1">
        <f>連携ファイル作成シート!N7</f>
        <v>0</v>
      </c>
      <c r="G22" s="1" t="str">
        <f>連携ファイル作成シート!N8</f>
        <v>000000</v>
      </c>
      <c r="H22" s="1" t="str">
        <f>連携ファイル作成シート!N9</f>
        <v/>
      </c>
      <c r="I22" s="1" t="str">
        <f>連携ファイル作成シート!N10</f>
        <v/>
      </c>
      <c r="J22" s="1" t="str">
        <f>連携ファイル作成シート!N11</f>
        <v/>
      </c>
      <c r="K22" s="1" t="str">
        <f>連携ファイル作成シート!N12</f>
        <v/>
      </c>
      <c r="L22" s="1" t="str">
        <f>連携ファイル作成シート!N13</f>
        <v/>
      </c>
      <c r="M22" s="1" t="str">
        <f>連携ファイル作成シート!N14</f>
        <v/>
      </c>
      <c r="N22" s="1" t="str">
        <f>連携ファイル作成シート!N15</f>
        <v/>
      </c>
      <c r="O22" s="1" t="str">
        <f>連携ファイル作成シート!N16</f>
        <v/>
      </c>
      <c r="P22" s="1" t="str">
        <f>連携ファイル作成シート!N17</f>
        <v/>
      </c>
      <c r="Q22" s="1" t="str">
        <f>連携ファイル作成シート!N18</f>
        <v/>
      </c>
      <c r="R22" s="1" t="str">
        <f>連携ファイル作成シート!N19</f>
        <v/>
      </c>
      <c r="S22" s="1" t="str">
        <f>連携ファイル作成シート!N20</f>
        <v/>
      </c>
      <c r="T22" s="1" t="str">
        <f>連携ファイル作成シート!N21</f>
        <v/>
      </c>
      <c r="U22" s="1" t="str">
        <f>連携ファイル作成シート!N22</f>
        <v/>
      </c>
      <c r="V22" s="39"/>
      <c r="W22" s="96"/>
      <c r="X22" s="1" t="str">
        <f>連携ファイル作成シート!N25</f>
        <v/>
      </c>
      <c r="Y22" s="1" t="str">
        <f>連携ファイル作成シート!N26</f>
        <v/>
      </c>
      <c r="Z22" s="1">
        <f>連携ファイル作成シート!N27</f>
        <v>1</v>
      </c>
      <c r="AA22" s="1" t="str">
        <f>連携ファイル作成シート!N28</f>
        <v>1</v>
      </c>
      <c r="AB22" s="1" t="str">
        <f>連携ファイル作成シート!N29</f>
        <v/>
      </c>
      <c r="AC22" s="1" t="str">
        <f>連携ファイル作成シート!N30</f>
        <v/>
      </c>
      <c r="AD22" s="1" t="str">
        <f>連携ファイル作成シート!N31</f>
        <v>1</v>
      </c>
      <c r="AE22" s="1" t="str">
        <f>連携ファイル作成シート!N32</f>
        <v>1</v>
      </c>
      <c r="AF22" s="1" t="str">
        <f>連携ファイル作成シート!N33</f>
        <v/>
      </c>
      <c r="AG22" s="1" t="str">
        <f>連携ファイル作成シート!N34</f>
        <v>1</v>
      </c>
      <c r="AH22" s="1" t="str">
        <f>連携ファイル作成シート!N35</f>
        <v/>
      </c>
      <c r="AI22" s="1" t="str">
        <f>連携ファイル作成シート!N36</f>
        <v/>
      </c>
      <c r="AJ22" s="1" t="str">
        <f>連携ファイル作成シート!N37</f>
        <v>1</v>
      </c>
      <c r="AK22" s="1" t="str">
        <f>連携ファイル作成シート!N38</f>
        <v>1</v>
      </c>
      <c r="AL22" s="39"/>
      <c r="AM22" s="39"/>
      <c r="AN22" s="39"/>
      <c r="AO22" s="39"/>
      <c r="AP22" s="39"/>
      <c r="AQ22" s="39"/>
      <c r="AR22" s="1" t="str">
        <f>連携ファイル作成シート!N45</f>
        <v/>
      </c>
      <c r="AS22" s="1" t="str">
        <f>連携ファイル作成シート!N46</f>
        <v/>
      </c>
      <c r="AT22" s="39"/>
      <c r="AU22" s="1" t="str">
        <f>連携ファイル作成シート!N48</f>
        <v/>
      </c>
      <c r="AV22" s="1" t="str">
        <f>連携ファイル作成シート!N49</f>
        <v/>
      </c>
      <c r="AW22" s="1" t="str">
        <f>連携ファイル作成シート!N50</f>
        <v/>
      </c>
      <c r="AX22" s="1" t="str">
        <f>連携ファイル作成シート!N51</f>
        <v/>
      </c>
      <c r="AY22" s="1" t="str">
        <f>連携ファイル作成シート!N52</f>
        <v/>
      </c>
      <c r="AZ22" s="1" t="str">
        <f>連携ファイル作成シート!N53</f>
        <v/>
      </c>
      <c r="BA22" s="1" t="str">
        <f>連携ファイル作成シート!N54</f>
        <v/>
      </c>
      <c r="BB22" s="1" t="str">
        <f>連携ファイル作成シート!N55</f>
        <v/>
      </c>
      <c r="BC22" s="1" t="str">
        <f>連携ファイル作成シート!N56</f>
        <v/>
      </c>
      <c r="BD22" s="1" t="str">
        <f>連携ファイル作成シート!N57</f>
        <v/>
      </c>
      <c r="BE22" s="1" t="str">
        <f>連携ファイル作成シート!N58</f>
        <v/>
      </c>
      <c r="BF22" s="39"/>
      <c r="BG22" s="39"/>
      <c r="BH22" s="39"/>
      <c r="BI22" s="39"/>
      <c r="BJ22" s="39"/>
      <c r="BK22" s="39"/>
      <c r="BL22" s="1">
        <f>連携ファイル作成シート!N65</f>
        <v>0</v>
      </c>
      <c r="BM22" s="1" t="str">
        <f>連携ファイル作成シート!N66</f>
        <v/>
      </c>
      <c r="BN22" s="1" t="str">
        <f>連携ファイル作成シート!N67</f>
        <v/>
      </c>
      <c r="BO22" s="1" t="str">
        <f>連携ファイル作成シート!N68</f>
        <v/>
      </c>
      <c r="BP22" s="1" t="str">
        <f>連携ファイル作成シート!N69</f>
        <v/>
      </c>
      <c r="BQ22" s="1" t="str">
        <f>連携ファイル作成シート!N70</f>
        <v/>
      </c>
      <c r="BR22" s="1" t="str">
        <f>連携ファイル作成シート!N71</f>
        <v/>
      </c>
      <c r="BS22" s="1" t="str">
        <f>連携ファイル作成シート!N72</f>
        <v/>
      </c>
      <c r="BT22" s="1" t="str">
        <f>連携ファイル作成シート!N73</f>
        <v/>
      </c>
      <c r="BU22" s="1" t="str">
        <f>連携ファイル作成シート!N74</f>
        <v/>
      </c>
      <c r="BV22" s="1" t="str">
        <f>連携ファイル作成シート!N75</f>
        <v/>
      </c>
      <c r="BW22" s="1" t="str">
        <f>連携ファイル作成シート!N76</f>
        <v/>
      </c>
      <c r="BX22" s="1" t="str">
        <f>連携ファイル作成シート!N77</f>
        <v/>
      </c>
      <c r="BY22" s="39"/>
      <c r="BZ22" s="39"/>
      <c r="CA22" s="39"/>
      <c r="CB22" s="1" t="str">
        <f>連携ファイル作成シート!N81</f>
        <v/>
      </c>
      <c r="CC22" s="1" t="str">
        <f>連携ファイル作成シート!N82</f>
        <v/>
      </c>
      <c r="CD22" s="1" t="str">
        <f>連携ファイル作成シート!N83</f>
        <v/>
      </c>
      <c r="CE22" s="1" t="str">
        <f>連携ファイル作成シート!N84</f>
        <v/>
      </c>
      <c r="CF22" s="1" t="str">
        <f>連携ファイル作成シート!N85</f>
        <v/>
      </c>
      <c r="CG22" s="1" t="str">
        <f>連携ファイル作成シート!N86</f>
        <v/>
      </c>
      <c r="CH22" s="1" t="str">
        <f>連携ファイル作成シート!N87</f>
        <v/>
      </c>
      <c r="CI22" s="1" t="str">
        <f>連携ファイル作成シート!N88</f>
        <v/>
      </c>
      <c r="CJ22" s="1" t="str">
        <f>連携ファイル作成シート!N89</f>
        <v/>
      </c>
      <c r="CK22" s="1" t="str">
        <f>連携ファイル作成シート!N90</f>
        <v/>
      </c>
      <c r="CL22" s="1" t="str">
        <f>連携ファイル作成シート!N91</f>
        <v/>
      </c>
      <c r="CM22" s="1" t="str">
        <f>連携ファイル作成シート!N92</f>
        <v/>
      </c>
      <c r="CN22" s="1" t="str">
        <f>連携ファイル作成シート!N93</f>
        <v/>
      </c>
      <c r="CO22" s="1" t="str">
        <f>連携ファイル作成シート!N94</f>
        <v/>
      </c>
      <c r="CP22" s="1" t="str">
        <f>連携ファイル作成シート!N95</f>
        <v/>
      </c>
      <c r="CQ22" s="1" t="str">
        <f>連携ファイル作成シート!N96</f>
        <v/>
      </c>
      <c r="CR22" s="1" t="str">
        <f>連携ファイル作成シート!N97</f>
        <v/>
      </c>
      <c r="CS22" s="1" t="str">
        <f>連携ファイル作成シート!N98</f>
        <v/>
      </c>
      <c r="CT22" s="1" t="str">
        <f>連携ファイル作成シート!N99</f>
        <v/>
      </c>
      <c r="CU22" s="1" t="str">
        <f>連携ファイル作成シート!N100</f>
        <v/>
      </c>
      <c r="CV22" s="1" t="str">
        <f>連携ファイル作成シート!N101</f>
        <v/>
      </c>
      <c r="CW22" s="1" t="str">
        <f>連携ファイル作成シート!N102</f>
        <v/>
      </c>
      <c r="CX22" s="1" t="str">
        <f>連携ファイル作成シート!N103</f>
        <v/>
      </c>
      <c r="CY22" s="1" t="str">
        <f>連携ファイル作成シート!N104</f>
        <v/>
      </c>
      <c r="CZ22" s="1" t="str">
        <f>連携ファイル作成シート!N105</f>
        <v/>
      </c>
      <c r="DA22" s="1" t="str">
        <f>連携ファイル作成シート!N106</f>
        <v/>
      </c>
      <c r="DB22" s="1" t="str">
        <f>連携ファイル作成シート!N107</f>
        <v/>
      </c>
      <c r="DC22" s="1" t="str">
        <f>連携ファイル作成シート!N108</f>
        <v/>
      </c>
      <c r="DD22" s="1" t="str">
        <f>連携ファイル作成シート!N109</f>
        <v/>
      </c>
      <c r="DE22" s="1" t="str">
        <f>連携ファイル作成シート!N110</f>
        <v/>
      </c>
      <c r="DF22" s="1" t="str">
        <f>連携ファイル作成シート!N111</f>
        <v/>
      </c>
      <c r="DG22" s="1" t="str">
        <f>連携ファイル作成シート!N112</f>
        <v/>
      </c>
      <c r="DH22" s="1" t="str">
        <f>連携ファイル作成シート!N113</f>
        <v/>
      </c>
      <c r="DI22" s="1" t="str">
        <f>連携ファイル作成シート!N114</f>
        <v/>
      </c>
      <c r="DJ22" s="1" t="str">
        <f>連携ファイル作成シート!N115</f>
        <v/>
      </c>
      <c r="DK22" s="1" t="str">
        <f>連携ファイル作成シート!N116</f>
        <v/>
      </c>
      <c r="DL22" s="1" t="str">
        <f>連携ファイル作成シート!N117</f>
        <v/>
      </c>
      <c r="DM22" s="1" t="str">
        <f>連携ファイル作成シート!N118</f>
        <v/>
      </c>
      <c r="DN22" s="1" t="str">
        <f>連携ファイル作成シート!N119</f>
        <v/>
      </c>
      <c r="DO22" s="1" t="str">
        <f>連携ファイル作成シート!N120</f>
        <v/>
      </c>
      <c r="DP22" s="1" t="str">
        <f>連携ファイル作成シート!N121</f>
        <v/>
      </c>
      <c r="DQ22" s="1" t="str">
        <f>連携ファイル作成シート!N122</f>
        <v/>
      </c>
      <c r="DR22" s="1" t="str">
        <f>連携ファイル作成シート!N123</f>
        <v/>
      </c>
      <c r="DS22" s="1" t="str">
        <f>連携ファイル作成シート!N124</f>
        <v/>
      </c>
      <c r="DT22" s="1" t="str">
        <f>連携ファイル作成シート!N125</f>
        <v/>
      </c>
      <c r="DU22" s="1" t="str">
        <f>連携ファイル作成シート!N126</f>
        <v/>
      </c>
      <c r="DV22" s="1" t="str">
        <f>連携ファイル作成シート!N127</f>
        <v/>
      </c>
      <c r="DW22" s="1" t="str">
        <f>連携ファイル作成シート!N128</f>
        <v/>
      </c>
      <c r="DX22" s="1" t="str">
        <f>連携ファイル作成シート!N129</f>
        <v/>
      </c>
      <c r="DY22" s="1" t="str">
        <f>連携ファイル作成シート!N130</f>
        <v/>
      </c>
      <c r="DZ22" s="1" t="str">
        <f>連携ファイル作成シート!N131</f>
        <v/>
      </c>
      <c r="EA22" s="1" t="str">
        <f>連携ファイル作成シート!N132</f>
        <v/>
      </c>
      <c r="EB22" s="1" t="str">
        <f>連携ファイル作成シート!N133</f>
        <v/>
      </c>
      <c r="EC22" s="1" t="str">
        <f>連携ファイル作成シート!N134</f>
        <v/>
      </c>
      <c r="ED22" s="1" t="str">
        <f>連携ファイル作成シート!N135</f>
        <v/>
      </c>
      <c r="EE22" s="1" t="str">
        <f>連携ファイル作成シート!N136</f>
        <v/>
      </c>
      <c r="EF22" s="1" t="str">
        <f>連携ファイル作成シート!N137</f>
        <v/>
      </c>
      <c r="EG22" s="1" t="str">
        <f>連携ファイル作成シート!N138</f>
        <v/>
      </c>
      <c r="EH22" s="1" t="str">
        <f>連携ファイル作成シート!N139</f>
        <v/>
      </c>
      <c r="EI22" s="1" t="str">
        <f>連携ファイル作成シート!N140</f>
        <v/>
      </c>
      <c r="EJ22" s="1" t="str">
        <f>連携ファイル作成シート!N141</f>
        <v/>
      </c>
      <c r="EK22" s="1" t="str">
        <f>連携ファイル作成シート!N142</f>
        <v/>
      </c>
      <c r="EL22" s="1" t="str">
        <f>連携ファイル作成シート!N143</f>
        <v/>
      </c>
      <c r="EM22" s="1" t="str">
        <f>連携ファイル作成シート!N144</f>
        <v/>
      </c>
      <c r="EN22" s="1" t="str">
        <f>連携ファイル作成シート!N145</f>
        <v/>
      </c>
      <c r="EO22" s="1" t="str">
        <f>連携ファイル作成シート!N146</f>
        <v/>
      </c>
      <c r="EP22" s="1" t="str">
        <f>連携ファイル作成シート!N147</f>
        <v/>
      </c>
      <c r="EQ22" s="1" t="str">
        <f>連携ファイル作成シート!N148</f>
        <v/>
      </c>
      <c r="ER22" s="1" t="str">
        <f>連携ファイル作成シート!N149</f>
        <v/>
      </c>
      <c r="ES22" s="1" t="str">
        <f>連携ファイル作成シート!N150</f>
        <v/>
      </c>
      <c r="ET22" s="1" t="str">
        <f>連携ファイル作成シート!N151</f>
        <v/>
      </c>
      <c r="EU22" s="1" t="str">
        <f>連携ファイル作成シート!N152</f>
        <v/>
      </c>
      <c r="EV22" s="1" t="str">
        <f>連携ファイル作成シート!N153</f>
        <v/>
      </c>
      <c r="EW22" s="1" t="str">
        <f>連携ファイル作成シート!N154</f>
        <v/>
      </c>
      <c r="EX22" s="1" t="str">
        <f>連携ファイル作成シート!N155</f>
        <v/>
      </c>
      <c r="EY22" s="1" t="str">
        <f>連携ファイル作成シート!N156</f>
        <v/>
      </c>
      <c r="EZ22" s="1" t="str">
        <f>連携ファイル作成シート!N157</f>
        <v/>
      </c>
      <c r="FA22" s="1" t="str">
        <f>連携ファイル作成シート!N158</f>
        <v/>
      </c>
      <c r="FB22" s="1" t="str">
        <f>連携ファイル作成シート!N159</f>
        <v/>
      </c>
      <c r="FC22" s="1" t="str">
        <f>連携ファイル作成シート!N160</f>
        <v/>
      </c>
      <c r="FD22" s="1" t="str">
        <f>連携ファイル作成シート!N161</f>
        <v/>
      </c>
      <c r="FE22" s="1" t="str">
        <f>連携ファイル作成シート!N162</f>
        <v/>
      </c>
      <c r="FF22" s="1" t="str">
        <f>連携ファイル作成シート!N163</f>
        <v/>
      </c>
      <c r="FG22" s="1" t="str">
        <f>連携ファイル作成シート!N164</f>
        <v/>
      </c>
      <c r="FH22" s="1" t="str">
        <f>連携ファイル作成シート!N165</f>
        <v/>
      </c>
      <c r="FI22" s="1" t="str">
        <f>連携ファイル作成シート!N166</f>
        <v/>
      </c>
      <c r="FJ22" s="1" t="str">
        <f>連携ファイル作成シート!N167</f>
        <v/>
      </c>
      <c r="FK22" s="1" t="str">
        <f>連携ファイル作成シート!N168</f>
        <v/>
      </c>
      <c r="FL22" s="1" t="str">
        <f>連携ファイル作成シート!N169</f>
        <v/>
      </c>
      <c r="FM22" s="1" t="str">
        <f>連携ファイル作成シート!N170</f>
        <v/>
      </c>
      <c r="FN22" s="1" t="str">
        <f>連携ファイル作成シート!N171</f>
        <v/>
      </c>
      <c r="FO22" s="1" t="str">
        <f>連携ファイル作成シート!N172</f>
        <v/>
      </c>
      <c r="FP22" s="1" t="str">
        <f>連携ファイル作成シート!N173</f>
        <v/>
      </c>
      <c r="FQ22" s="1" t="str">
        <f>連携ファイル作成シート!N174</f>
        <v/>
      </c>
      <c r="FR22" s="1" t="str">
        <f>連携ファイル作成シート!N175</f>
        <v/>
      </c>
      <c r="FS22" s="1" t="str">
        <f>連携ファイル作成シート!N176</f>
        <v/>
      </c>
      <c r="FT22" s="1" t="str">
        <f>連携ファイル作成シート!N177</f>
        <v/>
      </c>
      <c r="FU22" s="1" t="str">
        <f>連携ファイル作成シート!N178</f>
        <v/>
      </c>
      <c r="FV22" s="1" t="str">
        <f>連携ファイル作成シート!N179</f>
        <v/>
      </c>
      <c r="FW22" s="1" t="str">
        <f>連携ファイル作成シート!N180</f>
        <v/>
      </c>
      <c r="FX22" s="1" t="str">
        <f>連携ファイル作成シート!N181</f>
        <v/>
      </c>
      <c r="FY22" s="1" t="str">
        <f>連携ファイル作成シート!N182</f>
        <v/>
      </c>
      <c r="FZ22" s="1" t="str">
        <f>連携ファイル作成シート!N183</f>
        <v/>
      </c>
      <c r="GA22" s="1" t="str">
        <f>連携ファイル作成シート!N184</f>
        <v/>
      </c>
      <c r="GB22" s="1" t="str">
        <f>連携ファイル作成シート!N185</f>
        <v/>
      </c>
      <c r="GC22" s="1" t="str">
        <f>連携ファイル作成シート!N186</f>
        <v/>
      </c>
      <c r="GD22" s="1" t="str">
        <f>連携ファイル作成シート!N187</f>
        <v/>
      </c>
      <c r="GE22" s="1" t="str">
        <f>連携ファイル作成シート!N188</f>
        <v/>
      </c>
      <c r="GF22" s="1" t="str">
        <f>連携ファイル作成シート!N189</f>
        <v/>
      </c>
      <c r="GG22" s="1" t="str">
        <f>連携ファイル作成シート!N190</f>
        <v/>
      </c>
      <c r="GH22" s="1" t="str">
        <f>連携ファイル作成シート!N191</f>
        <v/>
      </c>
      <c r="GI22" s="1" t="str">
        <f>連携ファイル作成シート!N192</f>
        <v/>
      </c>
      <c r="GJ22" s="1" t="str">
        <f>連携ファイル作成シート!N193</f>
        <v/>
      </c>
      <c r="GK22" s="1" t="str">
        <f>連携ファイル作成シート!N194</f>
        <v/>
      </c>
      <c r="GL22" s="1" t="str">
        <f>連携ファイル作成シート!N195</f>
        <v/>
      </c>
      <c r="GM22" s="1" t="str">
        <f>連携ファイル作成シート!N196</f>
        <v/>
      </c>
      <c r="GN22" s="1" t="str">
        <f>連携ファイル作成シート!N197</f>
        <v/>
      </c>
      <c r="GO22" s="1" t="str">
        <f>連携ファイル作成シート!N198</f>
        <v/>
      </c>
      <c r="GP22" s="1" t="str">
        <f>連携ファイル作成シート!N199</f>
        <v/>
      </c>
      <c r="GQ22" s="1" t="str">
        <f>連携ファイル作成シート!N200</f>
        <v/>
      </c>
      <c r="GR22" s="1" t="str">
        <f>連携ファイル作成シート!N201</f>
        <v/>
      </c>
      <c r="GS22" s="1" t="str">
        <f>連携ファイル作成シート!N202</f>
        <v/>
      </c>
      <c r="GT22" s="1" t="str">
        <f>連携ファイル作成シート!N203</f>
        <v/>
      </c>
      <c r="GU22" s="1" t="str">
        <f>連携ファイル作成シート!N204</f>
        <v/>
      </c>
      <c r="GV22" s="1" t="str">
        <f>連携ファイル作成シート!N205</f>
        <v/>
      </c>
      <c r="GW22" s="1" t="str">
        <f>連携ファイル作成シート!N206</f>
        <v/>
      </c>
      <c r="GX22" s="1" t="str">
        <f>連携ファイル作成シート!N207</f>
        <v/>
      </c>
      <c r="GY22" s="1" t="str">
        <f>連携ファイル作成シート!N208</f>
        <v/>
      </c>
      <c r="GZ22" s="1" t="str">
        <f>連携ファイル作成シート!N209</f>
        <v/>
      </c>
      <c r="HA22" s="1" t="str">
        <f>連携ファイル作成シート!N210</f>
        <v/>
      </c>
      <c r="HB22" s="1" t="str">
        <f>連携ファイル作成シート!N211</f>
        <v/>
      </c>
      <c r="HC22" s="1" t="str">
        <f>連携ファイル作成シート!N212</f>
        <v>00000000</v>
      </c>
      <c r="HD22" s="39" t="str">
        <f>連携ファイル作成シート!N213</f>
        <v/>
      </c>
      <c r="HE22" s="39" t="str">
        <f>連携ファイル作成シート!N214</f>
        <v/>
      </c>
      <c r="HF22" s="39" t="str">
        <f>連携ファイル作成シート!N215</f>
        <v/>
      </c>
      <c r="HG22" s="39" t="str">
        <f>連携ファイル作成シート!N216</f>
        <v/>
      </c>
      <c r="HH22" s="39" t="str">
        <f>連携ファイル作成シート!N217</f>
        <v/>
      </c>
      <c r="HI22" s="39" t="str">
        <f>連携ファイル作成シート!N218</f>
        <v/>
      </c>
      <c r="HJ22" s="39" t="str">
        <f>連携ファイル作成シート!N219</f>
        <v/>
      </c>
      <c r="HK22" s="39" t="str">
        <f>連携ファイル作成シート!N220</f>
        <v/>
      </c>
      <c r="HL22" s="1">
        <f>連携ファイル作成シート!N221</f>
        <v>0</v>
      </c>
      <c r="HM22" s="39" t="str">
        <f>連携ファイル作成シート!N222</f>
        <v/>
      </c>
      <c r="HN22" s="39" t="str">
        <f>連携ファイル作成シート!N223</f>
        <v/>
      </c>
      <c r="HO22" s="39" t="str">
        <f>連携ファイル作成シート!N224</f>
        <v/>
      </c>
      <c r="HP22" s="39" t="e">
        <f>連携ファイル作成シート!N225</f>
        <v>#N/A</v>
      </c>
      <c r="HQ22" s="39" t="str">
        <f>連携ファイル作成シート!N226</f>
        <v/>
      </c>
      <c r="HR22" s="39" t="str">
        <f>連携ファイル作成シート!N227</f>
        <v/>
      </c>
      <c r="HS22" s="39" t="str">
        <f>連携ファイル作成シート!N228</f>
        <v/>
      </c>
      <c r="HT22" s="39" t="str">
        <f>連携ファイル作成シート!N229</f>
        <v>0</v>
      </c>
      <c r="HU22" s="39" t="str">
        <f>連携ファイル作成シート!N230</f>
        <v/>
      </c>
      <c r="HV22" t="str">
        <f>連携ファイル作成シート!N231</f>
        <v>審査中</v>
      </c>
    </row>
    <row r="23" spans="1:231">
      <c r="A23" s="1">
        <f>連携ファイル作成シート!O2</f>
        <v>0</v>
      </c>
      <c r="B23" s="1" t="str">
        <f>連携ファイル作成シート!O3</f>
        <v>20/0/0</v>
      </c>
      <c r="C23" s="1" t="str">
        <f>連携ファイル作成シート!O4</f>
        <v>20/0/0</v>
      </c>
      <c r="D23" s="1" t="str">
        <f>連携ファイル作成シート!O5</f>
        <v>0000000000</v>
      </c>
      <c r="E23" s="1" t="str">
        <f>連携ファイル作成シート!O6</f>
        <v>0000</v>
      </c>
      <c r="F23" s="1">
        <f>連携ファイル作成シート!O7</f>
        <v>0</v>
      </c>
      <c r="G23" s="1" t="str">
        <f>連携ファイル作成シート!O8</f>
        <v>000000</v>
      </c>
      <c r="H23" s="1" t="str">
        <f>連携ファイル作成シート!O9</f>
        <v/>
      </c>
      <c r="I23" s="1" t="str">
        <f>連携ファイル作成シート!O10</f>
        <v/>
      </c>
      <c r="J23" s="1" t="str">
        <f>連携ファイル作成シート!O11</f>
        <v/>
      </c>
      <c r="K23" s="1" t="str">
        <f>連携ファイル作成シート!O12</f>
        <v/>
      </c>
      <c r="L23" s="1" t="str">
        <f>連携ファイル作成シート!O13</f>
        <v/>
      </c>
      <c r="M23" s="1" t="str">
        <f>連携ファイル作成シート!O14</f>
        <v/>
      </c>
      <c r="N23" s="1" t="str">
        <f>連携ファイル作成シート!O15</f>
        <v/>
      </c>
      <c r="O23" s="1" t="str">
        <f>連携ファイル作成シート!O16</f>
        <v/>
      </c>
      <c r="P23" s="1" t="str">
        <f>連携ファイル作成シート!O17</f>
        <v/>
      </c>
      <c r="Q23" s="1" t="str">
        <f>連携ファイル作成シート!O18</f>
        <v/>
      </c>
      <c r="R23" s="1" t="str">
        <f>連携ファイル作成シート!O19</f>
        <v/>
      </c>
      <c r="S23" s="1" t="str">
        <f>連携ファイル作成シート!O20</f>
        <v/>
      </c>
      <c r="T23" s="1" t="str">
        <f>連携ファイル作成シート!O21</f>
        <v/>
      </c>
      <c r="U23" s="1" t="str">
        <f>連携ファイル作成シート!O22</f>
        <v/>
      </c>
      <c r="V23" s="39"/>
      <c r="W23" s="96"/>
      <c r="X23" s="1" t="str">
        <f>連携ファイル作成シート!O25</f>
        <v/>
      </c>
      <c r="Y23" s="1" t="str">
        <f>連携ファイル作成シート!O26</f>
        <v/>
      </c>
      <c r="Z23" s="1">
        <f>連携ファイル作成シート!O27</f>
        <v>1</v>
      </c>
      <c r="AA23" s="1" t="str">
        <f>連携ファイル作成シート!O28</f>
        <v>1</v>
      </c>
      <c r="AB23" s="1" t="str">
        <f>連携ファイル作成シート!O29</f>
        <v/>
      </c>
      <c r="AC23" s="1" t="str">
        <f>連携ファイル作成シート!O30</f>
        <v/>
      </c>
      <c r="AD23" s="1" t="str">
        <f>連携ファイル作成シート!O31</f>
        <v>1</v>
      </c>
      <c r="AE23" s="1" t="str">
        <f>連携ファイル作成シート!O32</f>
        <v>1</v>
      </c>
      <c r="AF23" s="1" t="str">
        <f>連携ファイル作成シート!O33</f>
        <v/>
      </c>
      <c r="AG23" s="1" t="str">
        <f>連携ファイル作成シート!O34</f>
        <v>1</v>
      </c>
      <c r="AH23" s="1" t="str">
        <f>連携ファイル作成シート!O35</f>
        <v/>
      </c>
      <c r="AI23" s="1" t="str">
        <f>連携ファイル作成シート!O36</f>
        <v/>
      </c>
      <c r="AJ23" s="1" t="str">
        <f>連携ファイル作成シート!O37</f>
        <v>1</v>
      </c>
      <c r="AK23" s="1" t="str">
        <f>連携ファイル作成シート!O38</f>
        <v>1</v>
      </c>
      <c r="AL23" s="39"/>
      <c r="AM23" s="39"/>
      <c r="AN23" s="39"/>
      <c r="AO23" s="39"/>
      <c r="AP23" s="39"/>
      <c r="AQ23" s="39"/>
      <c r="AR23" s="1" t="str">
        <f>連携ファイル作成シート!O45</f>
        <v/>
      </c>
      <c r="AS23" s="1" t="str">
        <f>連携ファイル作成シート!O46</f>
        <v/>
      </c>
      <c r="AT23" s="39"/>
      <c r="AU23" s="1" t="str">
        <f>連携ファイル作成シート!O48</f>
        <v/>
      </c>
      <c r="AV23" s="1" t="str">
        <f>連携ファイル作成シート!O49</f>
        <v/>
      </c>
      <c r="AW23" s="1" t="str">
        <f>連携ファイル作成シート!O50</f>
        <v/>
      </c>
      <c r="AX23" s="1" t="str">
        <f>連携ファイル作成シート!O51</f>
        <v/>
      </c>
      <c r="AY23" s="1" t="str">
        <f>連携ファイル作成シート!O52</f>
        <v/>
      </c>
      <c r="AZ23" s="1" t="str">
        <f>連携ファイル作成シート!O53</f>
        <v/>
      </c>
      <c r="BA23" s="1" t="str">
        <f>連携ファイル作成シート!O54</f>
        <v/>
      </c>
      <c r="BB23" s="1" t="str">
        <f>連携ファイル作成シート!O55</f>
        <v/>
      </c>
      <c r="BC23" s="1" t="str">
        <f>連携ファイル作成シート!O56</f>
        <v/>
      </c>
      <c r="BD23" s="1" t="str">
        <f>連携ファイル作成シート!O57</f>
        <v/>
      </c>
      <c r="BE23" s="1" t="str">
        <f>連携ファイル作成シート!O58</f>
        <v/>
      </c>
      <c r="BF23" s="39"/>
      <c r="BG23" s="39"/>
      <c r="BH23" s="39"/>
      <c r="BI23" s="39"/>
      <c r="BJ23" s="39"/>
      <c r="BK23" s="39"/>
      <c r="BL23" s="1">
        <f>連携ファイル作成シート!O65</f>
        <v>0</v>
      </c>
      <c r="BM23" s="1" t="str">
        <f>連携ファイル作成シート!O66</f>
        <v/>
      </c>
      <c r="BN23" s="1" t="str">
        <f>連携ファイル作成シート!O67</f>
        <v/>
      </c>
      <c r="BO23" s="1" t="str">
        <f>連携ファイル作成シート!O68</f>
        <v/>
      </c>
      <c r="BP23" s="1" t="str">
        <f>連携ファイル作成シート!O69</f>
        <v/>
      </c>
      <c r="BQ23" s="1" t="str">
        <f>連携ファイル作成シート!O70</f>
        <v/>
      </c>
      <c r="BR23" s="1" t="str">
        <f>連携ファイル作成シート!O71</f>
        <v/>
      </c>
      <c r="BS23" s="1" t="str">
        <f>連携ファイル作成シート!O72</f>
        <v/>
      </c>
      <c r="BT23" s="1" t="str">
        <f>連携ファイル作成シート!O73</f>
        <v/>
      </c>
      <c r="BU23" s="1" t="str">
        <f>連携ファイル作成シート!O74</f>
        <v/>
      </c>
      <c r="BV23" s="1" t="str">
        <f>連携ファイル作成シート!O75</f>
        <v/>
      </c>
      <c r="BW23" s="1" t="str">
        <f>連携ファイル作成シート!O76</f>
        <v/>
      </c>
      <c r="BX23" s="1" t="str">
        <f>連携ファイル作成シート!O77</f>
        <v/>
      </c>
      <c r="BY23" s="39"/>
      <c r="BZ23" s="39"/>
      <c r="CA23" s="39"/>
      <c r="CB23" s="1" t="str">
        <f>連携ファイル作成シート!O81</f>
        <v/>
      </c>
      <c r="CC23" s="1" t="str">
        <f>連携ファイル作成シート!O82</f>
        <v/>
      </c>
      <c r="CD23" s="1" t="str">
        <f>連携ファイル作成シート!O83</f>
        <v/>
      </c>
      <c r="CE23" s="1" t="str">
        <f>連携ファイル作成シート!O84</f>
        <v/>
      </c>
      <c r="CF23" s="1" t="str">
        <f>連携ファイル作成シート!O85</f>
        <v/>
      </c>
      <c r="CG23" s="1" t="str">
        <f>連携ファイル作成シート!O86</f>
        <v/>
      </c>
      <c r="CH23" s="1" t="str">
        <f>連携ファイル作成シート!O87</f>
        <v/>
      </c>
      <c r="CI23" s="1" t="str">
        <f>連携ファイル作成シート!O88</f>
        <v/>
      </c>
      <c r="CJ23" s="1" t="str">
        <f>連携ファイル作成シート!O89</f>
        <v/>
      </c>
      <c r="CK23" s="1" t="str">
        <f>連携ファイル作成シート!O90</f>
        <v/>
      </c>
      <c r="CL23" s="1" t="str">
        <f>連携ファイル作成シート!O91</f>
        <v/>
      </c>
      <c r="CM23" s="1" t="str">
        <f>連携ファイル作成シート!O92</f>
        <v/>
      </c>
      <c r="CN23" s="1" t="str">
        <f>連携ファイル作成シート!O93</f>
        <v/>
      </c>
      <c r="CO23" s="1" t="str">
        <f>連携ファイル作成シート!O94</f>
        <v/>
      </c>
      <c r="CP23" s="1" t="str">
        <f>連携ファイル作成シート!O95</f>
        <v/>
      </c>
      <c r="CQ23" s="1" t="str">
        <f>連携ファイル作成シート!O96</f>
        <v/>
      </c>
      <c r="CR23" s="1" t="str">
        <f>連携ファイル作成シート!O97</f>
        <v/>
      </c>
      <c r="CS23" s="1" t="str">
        <f>連携ファイル作成シート!O98</f>
        <v/>
      </c>
      <c r="CT23" s="1" t="str">
        <f>連携ファイル作成シート!O99</f>
        <v/>
      </c>
      <c r="CU23" s="1" t="str">
        <f>連携ファイル作成シート!O100</f>
        <v/>
      </c>
      <c r="CV23" s="1" t="str">
        <f>連携ファイル作成シート!O101</f>
        <v/>
      </c>
      <c r="CW23" s="1" t="str">
        <f>連携ファイル作成シート!O102</f>
        <v/>
      </c>
      <c r="CX23" s="1" t="str">
        <f>連携ファイル作成シート!O103</f>
        <v/>
      </c>
      <c r="CY23" s="1" t="str">
        <f>連携ファイル作成シート!O104</f>
        <v/>
      </c>
      <c r="CZ23" s="1" t="str">
        <f>連携ファイル作成シート!O105</f>
        <v/>
      </c>
      <c r="DA23" s="1" t="str">
        <f>連携ファイル作成シート!O106</f>
        <v/>
      </c>
      <c r="DB23" s="1" t="str">
        <f>連携ファイル作成シート!O107</f>
        <v/>
      </c>
      <c r="DC23" s="1" t="str">
        <f>連携ファイル作成シート!O108</f>
        <v/>
      </c>
      <c r="DD23" s="1" t="str">
        <f>連携ファイル作成シート!O109</f>
        <v/>
      </c>
      <c r="DE23" s="1" t="str">
        <f>連携ファイル作成シート!O110</f>
        <v/>
      </c>
      <c r="DF23" s="1" t="str">
        <f>連携ファイル作成シート!O111</f>
        <v/>
      </c>
      <c r="DG23" s="1" t="str">
        <f>連携ファイル作成シート!O112</f>
        <v/>
      </c>
      <c r="DH23" s="1" t="str">
        <f>連携ファイル作成シート!O113</f>
        <v/>
      </c>
      <c r="DI23" s="1" t="str">
        <f>連携ファイル作成シート!O114</f>
        <v/>
      </c>
      <c r="DJ23" s="1" t="str">
        <f>連携ファイル作成シート!O115</f>
        <v/>
      </c>
      <c r="DK23" s="1" t="str">
        <f>連携ファイル作成シート!O116</f>
        <v/>
      </c>
      <c r="DL23" s="1" t="str">
        <f>連携ファイル作成シート!O117</f>
        <v/>
      </c>
      <c r="DM23" s="1" t="str">
        <f>連携ファイル作成シート!O118</f>
        <v/>
      </c>
      <c r="DN23" s="1" t="str">
        <f>連携ファイル作成シート!O119</f>
        <v/>
      </c>
      <c r="DO23" s="1" t="str">
        <f>連携ファイル作成シート!O120</f>
        <v/>
      </c>
      <c r="DP23" s="1" t="str">
        <f>連携ファイル作成シート!O121</f>
        <v/>
      </c>
      <c r="DQ23" s="1" t="str">
        <f>連携ファイル作成シート!O122</f>
        <v/>
      </c>
      <c r="DR23" s="1" t="str">
        <f>連携ファイル作成シート!O123</f>
        <v/>
      </c>
      <c r="DS23" s="1" t="str">
        <f>連携ファイル作成シート!O124</f>
        <v/>
      </c>
      <c r="DT23" s="1" t="str">
        <f>連携ファイル作成シート!O125</f>
        <v/>
      </c>
      <c r="DU23" s="1" t="str">
        <f>連携ファイル作成シート!O126</f>
        <v/>
      </c>
      <c r="DV23" s="1" t="str">
        <f>連携ファイル作成シート!O127</f>
        <v/>
      </c>
      <c r="DW23" s="1" t="str">
        <f>連携ファイル作成シート!O128</f>
        <v/>
      </c>
      <c r="DX23" s="1" t="str">
        <f>連携ファイル作成シート!O129</f>
        <v/>
      </c>
      <c r="DY23" s="1" t="str">
        <f>連携ファイル作成シート!O130</f>
        <v/>
      </c>
      <c r="DZ23" s="1" t="str">
        <f>連携ファイル作成シート!O131</f>
        <v/>
      </c>
      <c r="EA23" s="1" t="str">
        <f>連携ファイル作成シート!O132</f>
        <v/>
      </c>
      <c r="EB23" s="1" t="str">
        <f>連携ファイル作成シート!O133</f>
        <v/>
      </c>
      <c r="EC23" s="1" t="str">
        <f>連携ファイル作成シート!O134</f>
        <v/>
      </c>
      <c r="ED23" s="1" t="str">
        <f>連携ファイル作成シート!O135</f>
        <v/>
      </c>
      <c r="EE23" s="1" t="str">
        <f>連携ファイル作成シート!O136</f>
        <v/>
      </c>
      <c r="EF23" s="1" t="str">
        <f>連携ファイル作成シート!O137</f>
        <v/>
      </c>
      <c r="EG23" s="1" t="str">
        <f>連携ファイル作成シート!O138</f>
        <v/>
      </c>
      <c r="EH23" s="1" t="str">
        <f>連携ファイル作成シート!O139</f>
        <v/>
      </c>
      <c r="EI23" s="1" t="str">
        <f>連携ファイル作成シート!O140</f>
        <v/>
      </c>
      <c r="EJ23" s="1" t="str">
        <f>連携ファイル作成シート!O141</f>
        <v/>
      </c>
      <c r="EK23" s="1" t="str">
        <f>連携ファイル作成シート!O142</f>
        <v/>
      </c>
      <c r="EL23" s="1" t="str">
        <f>連携ファイル作成シート!O143</f>
        <v/>
      </c>
      <c r="EM23" s="1" t="str">
        <f>連携ファイル作成シート!O144</f>
        <v/>
      </c>
      <c r="EN23" s="1" t="str">
        <f>連携ファイル作成シート!O145</f>
        <v/>
      </c>
      <c r="EO23" s="1" t="str">
        <f>連携ファイル作成シート!O146</f>
        <v/>
      </c>
      <c r="EP23" s="1" t="str">
        <f>連携ファイル作成シート!O147</f>
        <v/>
      </c>
      <c r="EQ23" s="1" t="str">
        <f>連携ファイル作成シート!O148</f>
        <v/>
      </c>
      <c r="ER23" s="1" t="str">
        <f>連携ファイル作成シート!O149</f>
        <v/>
      </c>
      <c r="ES23" s="1" t="str">
        <f>連携ファイル作成シート!O150</f>
        <v/>
      </c>
      <c r="ET23" s="1" t="str">
        <f>連携ファイル作成シート!O151</f>
        <v/>
      </c>
      <c r="EU23" s="1" t="str">
        <f>連携ファイル作成シート!O152</f>
        <v/>
      </c>
      <c r="EV23" s="1" t="str">
        <f>連携ファイル作成シート!O153</f>
        <v/>
      </c>
      <c r="EW23" s="1" t="str">
        <f>連携ファイル作成シート!O154</f>
        <v/>
      </c>
      <c r="EX23" s="1" t="str">
        <f>連携ファイル作成シート!O155</f>
        <v/>
      </c>
      <c r="EY23" s="1" t="str">
        <f>連携ファイル作成シート!O156</f>
        <v/>
      </c>
      <c r="EZ23" s="1" t="str">
        <f>連携ファイル作成シート!O157</f>
        <v/>
      </c>
      <c r="FA23" s="1" t="str">
        <f>連携ファイル作成シート!O158</f>
        <v/>
      </c>
      <c r="FB23" s="1" t="str">
        <f>連携ファイル作成シート!O159</f>
        <v/>
      </c>
      <c r="FC23" s="1" t="str">
        <f>連携ファイル作成シート!O160</f>
        <v/>
      </c>
      <c r="FD23" s="1" t="str">
        <f>連携ファイル作成シート!O161</f>
        <v/>
      </c>
      <c r="FE23" s="1" t="str">
        <f>連携ファイル作成シート!O162</f>
        <v/>
      </c>
      <c r="FF23" s="1" t="str">
        <f>連携ファイル作成シート!O163</f>
        <v/>
      </c>
      <c r="FG23" s="1" t="str">
        <f>連携ファイル作成シート!O164</f>
        <v/>
      </c>
      <c r="FH23" s="1" t="str">
        <f>連携ファイル作成シート!O165</f>
        <v/>
      </c>
      <c r="FI23" s="1" t="str">
        <f>連携ファイル作成シート!O166</f>
        <v/>
      </c>
      <c r="FJ23" s="1" t="str">
        <f>連携ファイル作成シート!O167</f>
        <v/>
      </c>
      <c r="FK23" s="1" t="str">
        <f>連携ファイル作成シート!O168</f>
        <v/>
      </c>
      <c r="FL23" s="1" t="str">
        <f>連携ファイル作成シート!O169</f>
        <v/>
      </c>
      <c r="FM23" s="1" t="str">
        <f>連携ファイル作成シート!O170</f>
        <v/>
      </c>
      <c r="FN23" s="1" t="str">
        <f>連携ファイル作成シート!O171</f>
        <v/>
      </c>
      <c r="FO23" s="1" t="str">
        <f>連携ファイル作成シート!O172</f>
        <v/>
      </c>
      <c r="FP23" s="1" t="str">
        <f>連携ファイル作成シート!O173</f>
        <v/>
      </c>
      <c r="FQ23" s="1" t="str">
        <f>連携ファイル作成シート!O174</f>
        <v/>
      </c>
      <c r="FR23" s="1" t="str">
        <f>連携ファイル作成シート!O175</f>
        <v/>
      </c>
      <c r="FS23" s="1" t="str">
        <f>連携ファイル作成シート!O176</f>
        <v/>
      </c>
      <c r="FT23" s="1" t="str">
        <f>連携ファイル作成シート!O177</f>
        <v/>
      </c>
      <c r="FU23" s="1" t="str">
        <f>連携ファイル作成シート!O178</f>
        <v/>
      </c>
      <c r="FV23" s="1" t="str">
        <f>連携ファイル作成シート!O179</f>
        <v/>
      </c>
      <c r="FW23" s="1" t="str">
        <f>連携ファイル作成シート!O180</f>
        <v/>
      </c>
      <c r="FX23" s="1" t="str">
        <f>連携ファイル作成シート!O181</f>
        <v/>
      </c>
      <c r="FY23" s="1" t="str">
        <f>連携ファイル作成シート!O182</f>
        <v/>
      </c>
      <c r="FZ23" s="1" t="str">
        <f>連携ファイル作成シート!O183</f>
        <v/>
      </c>
      <c r="GA23" s="1" t="str">
        <f>連携ファイル作成シート!O184</f>
        <v/>
      </c>
      <c r="GB23" s="1" t="str">
        <f>連携ファイル作成シート!O185</f>
        <v/>
      </c>
      <c r="GC23" s="1" t="str">
        <f>連携ファイル作成シート!O186</f>
        <v/>
      </c>
      <c r="GD23" s="1" t="str">
        <f>連携ファイル作成シート!O187</f>
        <v/>
      </c>
      <c r="GE23" s="1" t="str">
        <f>連携ファイル作成シート!O188</f>
        <v/>
      </c>
      <c r="GF23" s="1" t="str">
        <f>連携ファイル作成シート!O189</f>
        <v/>
      </c>
      <c r="GG23" s="1" t="str">
        <f>連携ファイル作成シート!O190</f>
        <v/>
      </c>
      <c r="GH23" s="1" t="str">
        <f>連携ファイル作成シート!O191</f>
        <v/>
      </c>
      <c r="GI23" s="1" t="str">
        <f>連携ファイル作成シート!O192</f>
        <v/>
      </c>
      <c r="GJ23" s="1" t="str">
        <f>連携ファイル作成シート!O193</f>
        <v/>
      </c>
      <c r="GK23" s="1" t="str">
        <f>連携ファイル作成シート!O194</f>
        <v/>
      </c>
      <c r="GL23" s="1" t="str">
        <f>連携ファイル作成シート!O195</f>
        <v/>
      </c>
      <c r="GM23" s="1" t="str">
        <f>連携ファイル作成シート!O196</f>
        <v/>
      </c>
      <c r="GN23" s="1" t="str">
        <f>連携ファイル作成シート!O197</f>
        <v/>
      </c>
      <c r="GO23" s="1" t="str">
        <f>連携ファイル作成シート!O198</f>
        <v/>
      </c>
      <c r="GP23" s="1" t="str">
        <f>連携ファイル作成シート!O199</f>
        <v/>
      </c>
      <c r="GQ23" s="1" t="str">
        <f>連携ファイル作成シート!O200</f>
        <v/>
      </c>
      <c r="GR23" s="1" t="str">
        <f>連携ファイル作成シート!O201</f>
        <v/>
      </c>
      <c r="GS23" s="1" t="str">
        <f>連携ファイル作成シート!O202</f>
        <v/>
      </c>
      <c r="GT23" s="1" t="str">
        <f>連携ファイル作成シート!O203</f>
        <v/>
      </c>
      <c r="GU23" s="1" t="str">
        <f>連携ファイル作成シート!O204</f>
        <v/>
      </c>
      <c r="GV23" s="1" t="str">
        <f>連携ファイル作成シート!O205</f>
        <v/>
      </c>
      <c r="GW23" s="1" t="str">
        <f>連携ファイル作成シート!O206</f>
        <v/>
      </c>
      <c r="GX23" s="1" t="str">
        <f>連携ファイル作成シート!O207</f>
        <v/>
      </c>
      <c r="GY23" s="1" t="str">
        <f>連携ファイル作成シート!O208</f>
        <v/>
      </c>
      <c r="GZ23" s="1" t="str">
        <f>連携ファイル作成シート!O209</f>
        <v/>
      </c>
      <c r="HA23" s="1" t="str">
        <f>連携ファイル作成シート!O210</f>
        <v/>
      </c>
      <c r="HB23" s="1" t="str">
        <f>連携ファイル作成シート!O211</f>
        <v/>
      </c>
      <c r="HC23" s="1" t="str">
        <f>連携ファイル作成シート!O212</f>
        <v>00000000</v>
      </c>
      <c r="HD23" s="39" t="str">
        <f>連携ファイル作成シート!O213</f>
        <v/>
      </c>
      <c r="HE23" s="39" t="str">
        <f>連携ファイル作成シート!O214</f>
        <v/>
      </c>
      <c r="HF23" s="39" t="str">
        <f>連携ファイル作成シート!O215</f>
        <v/>
      </c>
      <c r="HG23" s="39" t="str">
        <f>連携ファイル作成シート!O216</f>
        <v/>
      </c>
      <c r="HH23" s="39" t="str">
        <f>連携ファイル作成シート!O217</f>
        <v/>
      </c>
      <c r="HI23" s="39" t="str">
        <f>連携ファイル作成シート!O218</f>
        <v/>
      </c>
      <c r="HJ23" s="39" t="str">
        <f>連携ファイル作成シート!O219</f>
        <v/>
      </c>
      <c r="HK23" s="39" t="str">
        <f>連携ファイル作成シート!O220</f>
        <v/>
      </c>
      <c r="HL23" s="1">
        <f>連携ファイル作成シート!O221</f>
        <v>0</v>
      </c>
      <c r="HM23" s="39" t="str">
        <f>連携ファイル作成シート!O222</f>
        <v/>
      </c>
      <c r="HN23" s="39" t="str">
        <f>連携ファイル作成シート!O223</f>
        <v/>
      </c>
      <c r="HO23" s="39" t="str">
        <f>連携ファイル作成シート!O224</f>
        <v/>
      </c>
      <c r="HP23" s="39" t="e">
        <f>連携ファイル作成シート!O225</f>
        <v>#N/A</v>
      </c>
      <c r="HQ23" s="39" t="str">
        <f>連携ファイル作成シート!O226</f>
        <v/>
      </c>
      <c r="HR23" s="39" t="str">
        <f>連携ファイル作成シート!O227</f>
        <v/>
      </c>
      <c r="HS23" s="39" t="str">
        <f>連携ファイル作成シート!O228</f>
        <v/>
      </c>
      <c r="HT23" s="39" t="str">
        <f>連携ファイル作成シート!O229</f>
        <v>0</v>
      </c>
      <c r="HU23" s="39" t="str">
        <f>連携ファイル作成シート!O230</f>
        <v/>
      </c>
      <c r="HV23" t="str">
        <f>連携ファイル作成シート!O231</f>
        <v>審査中</v>
      </c>
    </row>
    <row r="24" spans="1:231" s="39" customFormat="1">
      <c r="A24" s="103">
        <f>連携ファイル作成シート!P2</f>
        <v>0</v>
      </c>
      <c r="B24" s="1" t="str">
        <f>連携ファイル作成シート!P3</f>
        <v>20/0/0</v>
      </c>
      <c r="C24" s="1" t="str">
        <f>連携ファイル作成シート!P4</f>
        <v>20/0/0</v>
      </c>
      <c r="D24" s="1" t="str">
        <f>連携ファイル作成シート!P5</f>
        <v>0000000000</v>
      </c>
      <c r="E24" s="1" t="str">
        <f>連携ファイル作成シート!P6</f>
        <v>0000</v>
      </c>
      <c r="F24" s="1">
        <f>連携ファイル作成シート!P7</f>
        <v>0</v>
      </c>
      <c r="G24" s="1" t="str">
        <f>連携ファイル作成シート!P8</f>
        <v>000000</v>
      </c>
      <c r="H24" s="1" t="str">
        <f>連携ファイル作成シート!P9</f>
        <v/>
      </c>
      <c r="I24" s="1" t="str">
        <f>連携ファイル作成シート!P10</f>
        <v/>
      </c>
      <c r="J24" s="1" t="str">
        <f>連携ファイル作成シート!P11</f>
        <v/>
      </c>
      <c r="K24" s="1" t="str">
        <f>連携ファイル作成シート!P12</f>
        <v/>
      </c>
      <c r="L24" s="1" t="str">
        <f>連携ファイル作成シート!P13</f>
        <v/>
      </c>
      <c r="M24" s="1" t="str">
        <f>連携ファイル作成シート!P14</f>
        <v/>
      </c>
      <c r="N24" s="1" t="str">
        <f>連携ファイル作成シート!P15</f>
        <v/>
      </c>
      <c r="O24" s="1" t="str">
        <f>連携ファイル作成シート!P16</f>
        <v/>
      </c>
      <c r="P24" s="1" t="str">
        <f>連携ファイル作成シート!P17</f>
        <v/>
      </c>
      <c r="Q24" s="1" t="str">
        <f>連携ファイル作成シート!P18</f>
        <v/>
      </c>
      <c r="R24" s="1" t="str">
        <f>連携ファイル作成シート!P19</f>
        <v/>
      </c>
      <c r="S24" s="1" t="str">
        <f>連携ファイル作成シート!P20</f>
        <v/>
      </c>
      <c r="T24" s="1" t="str">
        <f>連携ファイル作成シート!P21</f>
        <v/>
      </c>
      <c r="U24" s="1" t="str">
        <f>連携ファイル作成シート!P22</f>
        <v/>
      </c>
      <c r="W24" s="96"/>
      <c r="X24" s="1" t="str">
        <f>連携ファイル作成シート!P25</f>
        <v/>
      </c>
      <c r="Y24" s="1" t="str">
        <f>連携ファイル作成シート!P26</f>
        <v/>
      </c>
      <c r="Z24" s="1">
        <f>連携ファイル作成シート!P27</f>
        <v>1</v>
      </c>
      <c r="AA24" s="1" t="str">
        <f>連携ファイル作成シート!P28</f>
        <v>1</v>
      </c>
      <c r="AB24" s="1" t="str">
        <f>連携ファイル作成シート!P29</f>
        <v/>
      </c>
      <c r="AC24" s="1" t="str">
        <f>連携ファイル作成シート!P30</f>
        <v/>
      </c>
      <c r="AD24" s="1" t="str">
        <f>連携ファイル作成シート!P31</f>
        <v>1</v>
      </c>
      <c r="AE24" s="1" t="str">
        <f>連携ファイル作成シート!P32</f>
        <v>1</v>
      </c>
      <c r="AF24" s="1" t="str">
        <f>連携ファイル作成シート!P33</f>
        <v/>
      </c>
      <c r="AG24" s="1" t="str">
        <f>連携ファイル作成シート!P34</f>
        <v>1</v>
      </c>
      <c r="AH24" s="1" t="str">
        <f>連携ファイル作成シート!P35</f>
        <v/>
      </c>
      <c r="AI24" s="1" t="str">
        <f>連携ファイル作成シート!P36</f>
        <v/>
      </c>
      <c r="AJ24" s="1" t="str">
        <f>連携ファイル作成シート!P37</f>
        <v>1</v>
      </c>
      <c r="AK24" s="1" t="str">
        <f>連携ファイル作成シート!P38</f>
        <v>1</v>
      </c>
      <c r="AR24" s="1" t="str">
        <f>連携ファイル作成シート!P45</f>
        <v/>
      </c>
      <c r="AS24" s="1" t="str">
        <f>連携ファイル作成シート!P46</f>
        <v/>
      </c>
      <c r="AU24" s="1" t="str">
        <f>連携ファイル作成シート!P48</f>
        <v/>
      </c>
      <c r="AV24" s="1" t="str">
        <f>連携ファイル作成シート!P49</f>
        <v/>
      </c>
      <c r="AW24" s="1" t="str">
        <f>連携ファイル作成シート!P50</f>
        <v/>
      </c>
      <c r="AX24" s="1" t="str">
        <f>連携ファイル作成シート!P51</f>
        <v/>
      </c>
      <c r="AY24" s="1" t="str">
        <f>連携ファイル作成シート!P52</f>
        <v/>
      </c>
      <c r="AZ24" s="1" t="str">
        <f>連携ファイル作成シート!P53</f>
        <v/>
      </c>
      <c r="BA24" s="1" t="str">
        <f>連携ファイル作成シート!P54</f>
        <v/>
      </c>
      <c r="BB24" s="1" t="str">
        <f>連携ファイル作成シート!P55</f>
        <v/>
      </c>
      <c r="BC24" s="1" t="str">
        <f>連携ファイル作成シート!P56</f>
        <v/>
      </c>
      <c r="BD24" s="1" t="str">
        <f>連携ファイル作成シート!P57</f>
        <v/>
      </c>
      <c r="BE24" s="1" t="str">
        <f>連携ファイル作成シート!P58</f>
        <v/>
      </c>
      <c r="BL24" s="1">
        <f>連携ファイル作成シート!P65</f>
        <v>0</v>
      </c>
      <c r="BM24" s="1" t="str">
        <f>連携ファイル作成シート!P66</f>
        <v/>
      </c>
      <c r="BN24" s="1" t="str">
        <f>連携ファイル作成シート!P67</f>
        <v/>
      </c>
      <c r="BO24" s="1" t="str">
        <f>連携ファイル作成シート!P68</f>
        <v/>
      </c>
      <c r="BP24" s="1" t="str">
        <f>連携ファイル作成シート!P69</f>
        <v/>
      </c>
      <c r="BQ24" s="1" t="str">
        <f>連携ファイル作成シート!P70</f>
        <v/>
      </c>
      <c r="BR24" s="1" t="str">
        <f>連携ファイル作成シート!P71</f>
        <v/>
      </c>
      <c r="BS24" s="1" t="str">
        <f>連携ファイル作成シート!P72</f>
        <v/>
      </c>
      <c r="BT24" s="1" t="str">
        <f>連携ファイル作成シート!P73</f>
        <v/>
      </c>
      <c r="BU24" s="1" t="str">
        <f>連携ファイル作成シート!P74</f>
        <v/>
      </c>
      <c r="BV24" s="1" t="str">
        <f>連携ファイル作成シート!P75</f>
        <v/>
      </c>
      <c r="BW24" s="1" t="str">
        <f>連携ファイル作成シート!P76</f>
        <v/>
      </c>
      <c r="BX24" s="1" t="str">
        <f>連携ファイル作成シート!P77</f>
        <v/>
      </c>
      <c r="CB24" s="1" t="str">
        <f>連携ファイル作成シート!P81</f>
        <v/>
      </c>
      <c r="CC24" s="1" t="str">
        <f>連携ファイル作成シート!P82</f>
        <v/>
      </c>
      <c r="CD24" s="1" t="str">
        <f>連携ファイル作成シート!P83</f>
        <v/>
      </c>
      <c r="CE24" s="1" t="str">
        <f>連携ファイル作成シート!P84</f>
        <v/>
      </c>
      <c r="CF24" s="1" t="str">
        <f>連携ファイル作成シート!P85</f>
        <v/>
      </c>
      <c r="CG24" s="1" t="str">
        <f>連携ファイル作成シート!P86</f>
        <v/>
      </c>
      <c r="CH24" s="1" t="str">
        <f>連携ファイル作成シート!P87</f>
        <v/>
      </c>
      <c r="CI24" s="1" t="str">
        <f>連携ファイル作成シート!P88</f>
        <v/>
      </c>
      <c r="CJ24" s="1" t="str">
        <f>連携ファイル作成シート!P89</f>
        <v/>
      </c>
      <c r="CK24" s="1" t="str">
        <f>連携ファイル作成シート!P90</f>
        <v/>
      </c>
      <c r="CL24" s="1" t="str">
        <f>連携ファイル作成シート!P91</f>
        <v/>
      </c>
      <c r="CM24" s="1" t="str">
        <f>連携ファイル作成シート!P92</f>
        <v/>
      </c>
      <c r="CN24" s="1" t="str">
        <f>連携ファイル作成シート!P93</f>
        <v/>
      </c>
      <c r="CO24" s="1" t="str">
        <f>連携ファイル作成シート!P94</f>
        <v/>
      </c>
      <c r="CP24" s="1" t="str">
        <f>連携ファイル作成シート!P95</f>
        <v/>
      </c>
      <c r="CQ24" s="1" t="str">
        <f>連携ファイル作成シート!P96</f>
        <v/>
      </c>
      <c r="CR24" s="1" t="str">
        <f>連携ファイル作成シート!P97</f>
        <v/>
      </c>
      <c r="CS24" s="1" t="str">
        <f>連携ファイル作成シート!P98</f>
        <v/>
      </c>
      <c r="CT24" s="1" t="str">
        <f>連携ファイル作成シート!P99</f>
        <v/>
      </c>
      <c r="CU24" s="1" t="str">
        <f>連携ファイル作成シート!P100</f>
        <v/>
      </c>
      <c r="CV24" s="1" t="str">
        <f>連携ファイル作成シート!P101</f>
        <v/>
      </c>
      <c r="CW24" s="1" t="str">
        <f>連携ファイル作成シート!P102</f>
        <v/>
      </c>
      <c r="CX24" s="1" t="str">
        <f>連携ファイル作成シート!P103</f>
        <v/>
      </c>
      <c r="CY24" s="1" t="str">
        <f>連携ファイル作成シート!P104</f>
        <v/>
      </c>
      <c r="CZ24" s="1" t="str">
        <f>連携ファイル作成シート!P105</f>
        <v/>
      </c>
      <c r="DA24" s="1" t="str">
        <f>連携ファイル作成シート!P106</f>
        <v/>
      </c>
      <c r="DB24" s="1" t="str">
        <f>連携ファイル作成シート!P107</f>
        <v/>
      </c>
      <c r="DC24" s="1" t="str">
        <f>連携ファイル作成シート!P108</f>
        <v/>
      </c>
      <c r="DD24" s="1" t="str">
        <f>連携ファイル作成シート!P109</f>
        <v/>
      </c>
      <c r="DE24" s="1" t="str">
        <f>連携ファイル作成シート!P110</f>
        <v/>
      </c>
      <c r="DF24" s="1" t="str">
        <f>連携ファイル作成シート!P111</f>
        <v/>
      </c>
      <c r="DG24" s="1" t="str">
        <f>連携ファイル作成シート!P112</f>
        <v/>
      </c>
      <c r="DH24" s="1" t="str">
        <f>連携ファイル作成シート!P113</f>
        <v/>
      </c>
      <c r="DI24" s="1" t="str">
        <f>連携ファイル作成シート!P114</f>
        <v/>
      </c>
      <c r="DJ24" s="1" t="str">
        <f>連携ファイル作成シート!P115</f>
        <v/>
      </c>
      <c r="DK24" s="1" t="str">
        <f>連携ファイル作成シート!P116</f>
        <v/>
      </c>
      <c r="DL24" s="1" t="str">
        <f>連携ファイル作成シート!P117</f>
        <v/>
      </c>
      <c r="DM24" s="1" t="str">
        <f>連携ファイル作成シート!P118</f>
        <v/>
      </c>
      <c r="DN24" s="1" t="str">
        <f>連携ファイル作成シート!P119</f>
        <v/>
      </c>
      <c r="DO24" s="1" t="str">
        <f>連携ファイル作成シート!P120</f>
        <v/>
      </c>
      <c r="DP24" s="1" t="str">
        <f>連携ファイル作成シート!P121</f>
        <v/>
      </c>
      <c r="DQ24" s="1" t="str">
        <f>連携ファイル作成シート!P122</f>
        <v/>
      </c>
      <c r="DR24" s="1" t="str">
        <f>連携ファイル作成シート!P123</f>
        <v/>
      </c>
      <c r="DS24" s="1" t="str">
        <f>連携ファイル作成シート!P124</f>
        <v/>
      </c>
      <c r="DT24" s="1" t="str">
        <f>連携ファイル作成シート!P125</f>
        <v/>
      </c>
      <c r="DU24" s="1" t="str">
        <f>連携ファイル作成シート!P126</f>
        <v/>
      </c>
      <c r="DV24" s="1" t="str">
        <f>連携ファイル作成シート!P127</f>
        <v/>
      </c>
      <c r="DW24" s="1" t="str">
        <f>連携ファイル作成シート!P128</f>
        <v/>
      </c>
      <c r="DX24" s="1" t="str">
        <f>連携ファイル作成シート!P129</f>
        <v/>
      </c>
      <c r="DY24" s="1" t="str">
        <f>連携ファイル作成シート!P130</f>
        <v/>
      </c>
      <c r="DZ24" s="1" t="str">
        <f>連携ファイル作成シート!P131</f>
        <v/>
      </c>
      <c r="EA24" s="1" t="str">
        <f>連携ファイル作成シート!P132</f>
        <v/>
      </c>
      <c r="EB24" s="1" t="str">
        <f>連携ファイル作成シート!P133</f>
        <v/>
      </c>
      <c r="EC24" s="1" t="str">
        <f>連携ファイル作成シート!P134</f>
        <v/>
      </c>
      <c r="ED24" s="1" t="str">
        <f>連携ファイル作成シート!P135</f>
        <v/>
      </c>
      <c r="EE24" s="1" t="str">
        <f>連携ファイル作成シート!P136</f>
        <v/>
      </c>
      <c r="EF24" s="1" t="str">
        <f>連携ファイル作成シート!P137</f>
        <v/>
      </c>
      <c r="EG24" s="1" t="str">
        <f>連携ファイル作成シート!P138</f>
        <v/>
      </c>
      <c r="EH24" s="1" t="str">
        <f>連携ファイル作成シート!P139</f>
        <v/>
      </c>
      <c r="EI24" s="1" t="str">
        <f>連携ファイル作成シート!P140</f>
        <v/>
      </c>
      <c r="EJ24" s="1" t="str">
        <f>連携ファイル作成シート!P141</f>
        <v/>
      </c>
      <c r="EK24" s="1" t="str">
        <f>連携ファイル作成シート!P142</f>
        <v/>
      </c>
      <c r="EL24" s="1" t="str">
        <f>連携ファイル作成シート!P143</f>
        <v/>
      </c>
      <c r="EM24" s="1" t="str">
        <f>連携ファイル作成シート!P144</f>
        <v/>
      </c>
      <c r="EN24" s="1" t="str">
        <f>連携ファイル作成シート!P145</f>
        <v/>
      </c>
      <c r="EO24" s="1" t="str">
        <f>連携ファイル作成シート!P146</f>
        <v/>
      </c>
      <c r="EP24" s="1" t="str">
        <f>連携ファイル作成シート!P147</f>
        <v/>
      </c>
      <c r="EQ24" s="1" t="str">
        <f>連携ファイル作成シート!P148</f>
        <v/>
      </c>
      <c r="ER24" s="1" t="str">
        <f>連携ファイル作成シート!P149</f>
        <v/>
      </c>
      <c r="ES24" s="1" t="str">
        <f>連携ファイル作成シート!P150</f>
        <v/>
      </c>
      <c r="ET24" s="1" t="str">
        <f>連携ファイル作成シート!P151</f>
        <v/>
      </c>
      <c r="EU24" s="1" t="str">
        <f>連携ファイル作成シート!P152</f>
        <v/>
      </c>
      <c r="EV24" s="1" t="str">
        <f>連携ファイル作成シート!P153</f>
        <v/>
      </c>
      <c r="EW24" s="1" t="str">
        <f>連携ファイル作成シート!P154</f>
        <v/>
      </c>
      <c r="EX24" s="1" t="str">
        <f>連携ファイル作成シート!P155</f>
        <v/>
      </c>
      <c r="EY24" s="1" t="str">
        <f>連携ファイル作成シート!P156</f>
        <v/>
      </c>
      <c r="EZ24" s="1" t="str">
        <f>連携ファイル作成シート!P157</f>
        <v/>
      </c>
      <c r="FA24" s="1" t="str">
        <f>連携ファイル作成シート!P158</f>
        <v/>
      </c>
      <c r="FB24" s="1" t="str">
        <f>連携ファイル作成シート!P159</f>
        <v/>
      </c>
      <c r="FC24" s="1" t="str">
        <f>連携ファイル作成シート!P160</f>
        <v/>
      </c>
      <c r="FD24" s="1" t="str">
        <f>連携ファイル作成シート!P161</f>
        <v/>
      </c>
      <c r="FE24" s="1" t="str">
        <f>連携ファイル作成シート!P162</f>
        <v/>
      </c>
      <c r="FF24" s="1" t="str">
        <f>連携ファイル作成シート!P163</f>
        <v/>
      </c>
      <c r="FG24" s="1" t="str">
        <f>連携ファイル作成シート!P164</f>
        <v/>
      </c>
      <c r="FH24" s="1" t="str">
        <f>連携ファイル作成シート!P165</f>
        <v/>
      </c>
      <c r="FI24" s="1" t="str">
        <f>連携ファイル作成シート!P166</f>
        <v/>
      </c>
      <c r="FJ24" s="1" t="str">
        <f>連携ファイル作成シート!P167</f>
        <v/>
      </c>
      <c r="FK24" s="1" t="str">
        <f>連携ファイル作成シート!P168</f>
        <v/>
      </c>
      <c r="FL24" s="1" t="str">
        <f>連携ファイル作成シート!P169</f>
        <v/>
      </c>
      <c r="FM24" s="1" t="str">
        <f>連携ファイル作成シート!P170</f>
        <v/>
      </c>
      <c r="FN24" s="1" t="str">
        <f>連携ファイル作成シート!P171</f>
        <v/>
      </c>
      <c r="FO24" s="1" t="str">
        <f>連携ファイル作成シート!P172</f>
        <v/>
      </c>
      <c r="FP24" s="1" t="str">
        <f>連携ファイル作成シート!P173</f>
        <v/>
      </c>
      <c r="FQ24" s="1" t="str">
        <f>連携ファイル作成シート!P174</f>
        <v/>
      </c>
      <c r="FR24" s="1" t="str">
        <f>連携ファイル作成シート!P175</f>
        <v/>
      </c>
      <c r="FS24" s="1" t="str">
        <f>連携ファイル作成シート!P176</f>
        <v/>
      </c>
      <c r="FT24" s="1" t="str">
        <f>連携ファイル作成シート!P177</f>
        <v/>
      </c>
      <c r="FU24" s="1" t="str">
        <f>連携ファイル作成シート!P178</f>
        <v/>
      </c>
      <c r="FV24" s="1" t="str">
        <f>連携ファイル作成シート!P179</f>
        <v/>
      </c>
      <c r="FW24" s="1" t="str">
        <f>連携ファイル作成シート!P180</f>
        <v/>
      </c>
      <c r="FX24" s="1" t="str">
        <f>連携ファイル作成シート!P181</f>
        <v/>
      </c>
      <c r="FY24" s="1" t="str">
        <f>連携ファイル作成シート!P182</f>
        <v/>
      </c>
      <c r="FZ24" s="1" t="str">
        <f>連携ファイル作成シート!P183</f>
        <v/>
      </c>
      <c r="GA24" s="1" t="str">
        <f>連携ファイル作成シート!P184</f>
        <v/>
      </c>
      <c r="GB24" s="1" t="str">
        <f>連携ファイル作成シート!P185</f>
        <v/>
      </c>
      <c r="GC24" s="1" t="str">
        <f>連携ファイル作成シート!P186</f>
        <v/>
      </c>
      <c r="GD24" s="1" t="str">
        <f>連携ファイル作成シート!P187</f>
        <v/>
      </c>
      <c r="GE24" s="1" t="str">
        <f>連携ファイル作成シート!P188</f>
        <v/>
      </c>
      <c r="GF24" s="1" t="str">
        <f>連携ファイル作成シート!P189</f>
        <v/>
      </c>
      <c r="GG24" s="1" t="str">
        <f>連携ファイル作成シート!P190</f>
        <v/>
      </c>
      <c r="GH24" s="1" t="str">
        <f>連携ファイル作成シート!P191</f>
        <v/>
      </c>
      <c r="GI24" s="1" t="str">
        <f>連携ファイル作成シート!P192</f>
        <v/>
      </c>
      <c r="GJ24" s="1" t="str">
        <f>連携ファイル作成シート!P193</f>
        <v/>
      </c>
      <c r="GK24" s="1" t="str">
        <f>連携ファイル作成シート!P194</f>
        <v/>
      </c>
      <c r="GL24" s="1" t="str">
        <f>連携ファイル作成シート!P195</f>
        <v/>
      </c>
      <c r="GM24" s="1" t="str">
        <f>連携ファイル作成シート!P196</f>
        <v/>
      </c>
      <c r="GN24" s="1" t="str">
        <f>連携ファイル作成シート!P197</f>
        <v/>
      </c>
      <c r="GO24" s="1" t="str">
        <f>連携ファイル作成シート!P198</f>
        <v/>
      </c>
      <c r="GP24" s="1" t="str">
        <f>連携ファイル作成シート!P199</f>
        <v/>
      </c>
      <c r="GQ24" s="1" t="str">
        <f>連携ファイル作成シート!P200</f>
        <v/>
      </c>
      <c r="GR24" s="1" t="str">
        <f>連携ファイル作成シート!P201</f>
        <v/>
      </c>
      <c r="GS24" s="1" t="str">
        <f>連携ファイル作成シート!P202</f>
        <v/>
      </c>
      <c r="GT24" s="1" t="str">
        <f>連携ファイル作成シート!P203</f>
        <v/>
      </c>
      <c r="GU24" s="1" t="str">
        <f>連携ファイル作成シート!P204</f>
        <v/>
      </c>
      <c r="GV24" s="1" t="str">
        <f>連携ファイル作成シート!P205</f>
        <v/>
      </c>
      <c r="GW24" s="1" t="str">
        <f>連携ファイル作成シート!P206</f>
        <v/>
      </c>
      <c r="GX24" s="1" t="str">
        <f>連携ファイル作成シート!P207</f>
        <v/>
      </c>
      <c r="GY24" s="1" t="str">
        <f>連携ファイル作成シート!P208</f>
        <v/>
      </c>
      <c r="GZ24" s="1" t="str">
        <f>連携ファイル作成シート!P209</f>
        <v/>
      </c>
      <c r="HA24" s="1" t="str">
        <f>連携ファイル作成シート!P210</f>
        <v/>
      </c>
      <c r="HB24" s="1" t="str">
        <f>連携ファイル作成シート!P211</f>
        <v/>
      </c>
      <c r="HC24" s="1" t="str">
        <f>連携ファイル作成シート!P212</f>
        <v>00000000</v>
      </c>
      <c r="HD24" s="39" t="str">
        <f>連携ファイル作成シート!P213</f>
        <v/>
      </c>
      <c r="HE24" s="39" t="str">
        <f>連携ファイル作成シート!P214</f>
        <v/>
      </c>
      <c r="HF24" s="39" t="str">
        <f>連携ファイル作成シート!P215</f>
        <v/>
      </c>
      <c r="HG24" s="39" t="str">
        <f>連携ファイル作成シート!P216</f>
        <v/>
      </c>
      <c r="HH24" s="39" t="str">
        <f>連携ファイル作成シート!P217</f>
        <v/>
      </c>
      <c r="HI24" s="39" t="str">
        <f>連携ファイル作成シート!P218</f>
        <v/>
      </c>
      <c r="HJ24" s="39" t="str">
        <f>連携ファイル作成シート!P219</f>
        <v/>
      </c>
      <c r="HK24" s="39" t="str">
        <f>連携ファイル作成シート!P220</f>
        <v/>
      </c>
      <c r="HL24" s="1">
        <f>連携ファイル作成シート!P221</f>
        <v>0</v>
      </c>
      <c r="HM24" s="39" t="str">
        <f>連携ファイル作成シート!P222</f>
        <v/>
      </c>
      <c r="HN24" s="39" t="str">
        <f>連携ファイル作成シート!P223</f>
        <v/>
      </c>
      <c r="HO24" s="39" t="str">
        <f>連携ファイル作成シート!P224</f>
        <v/>
      </c>
      <c r="HP24" s="39" t="e">
        <f>連携ファイル作成シート!P225</f>
        <v>#N/A</v>
      </c>
      <c r="HQ24" s="39" t="str">
        <f>連携ファイル作成シート!P226</f>
        <v/>
      </c>
      <c r="HR24" s="39" t="str">
        <f>連携ファイル作成シート!P227</f>
        <v/>
      </c>
      <c r="HS24" s="39" t="str">
        <f>連携ファイル作成シート!P228</f>
        <v/>
      </c>
      <c r="HT24" s="39" t="str">
        <f>連携ファイル作成シート!P229</f>
        <v>0</v>
      </c>
      <c r="HU24" s="39" t="str">
        <f>連携ファイル作成シート!P230</f>
        <v/>
      </c>
      <c r="HV24" s="39" t="str">
        <f>連携ファイル作成シート!P231</f>
        <v>審査中</v>
      </c>
    </row>
    <row r="25" spans="1:231">
      <c r="A25" s="1"/>
    </row>
    <row r="27" spans="1:231">
      <c r="A27" s="98" t="s">
        <v>1455</v>
      </c>
    </row>
    <row r="28" spans="1:231">
      <c r="A28" t="s">
        <v>1311</v>
      </c>
      <c r="B28" t="s">
        <v>1312</v>
      </c>
      <c r="C28" t="s">
        <v>1313</v>
      </c>
      <c r="D28" t="s">
        <v>1314</v>
      </c>
      <c r="E28" t="s">
        <v>185</v>
      </c>
      <c r="F28" t="s">
        <v>187</v>
      </c>
      <c r="G28" t="s">
        <v>188</v>
      </c>
      <c r="H28" t="s">
        <v>192</v>
      </c>
      <c r="I28" t="s">
        <v>196</v>
      </c>
      <c r="J28" t="s">
        <v>198</v>
      </c>
      <c r="K28" t="s">
        <v>199</v>
      </c>
      <c r="L28" t="s">
        <v>200</v>
      </c>
      <c r="M28" t="s">
        <v>1315</v>
      </c>
      <c r="N28" t="s">
        <v>202</v>
      </c>
      <c r="O28" t="s">
        <v>203</v>
      </c>
      <c r="P28" t="s">
        <v>204</v>
      </c>
      <c r="Q28" t="s">
        <v>206</v>
      </c>
      <c r="R28" t="s">
        <v>209</v>
      </c>
      <c r="S28" t="s">
        <v>211</v>
      </c>
      <c r="T28" t="s">
        <v>212</v>
      </c>
      <c r="U28" t="s">
        <v>1316</v>
      </c>
      <c r="V28" t="s">
        <v>1318</v>
      </c>
      <c r="W28" t="s">
        <v>1325</v>
      </c>
      <c r="X28" t="s">
        <v>257</v>
      </c>
      <c r="Y28" t="s">
        <v>259</v>
      </c>
      <c r="Z28" t="s">
        <v>261</v>
      </c>
      <c r="AA28" t="s">
        <v>273</v>
      </c>
      <c r="AB28" t="s">
        <v>274</v>
      </c>
      <c r="AC28" t="s">
        <v>276</v>
      </c>
      <c r="AD28" t="s">
        <v>277</v>
      </c>
      <c r="AE28" t="s">
        <v>278</v>
      </c>
      <c r="AF28" t="s">
        <v>279</v>
      </c>
      <c r="AG28" t="s">
        <v>1348</v>
      </c>
      <c r="AH28" t="s">
        <v>282</v>
      </c>
      <c r="AI28" t="s">
        <v>284</v>
      </c>
      <c r="AJ28" t="s">
        <v>286</v>
      </c>
      <c r="AK28" t="s">
        <v>254</v>
      </c>
      <c r="AL28" t="s">
        <v>255</v>
      </c>
      <c r="AM28" t="s">
        <v>256</v>
      </c>
      <c r="AN28" t="s">
        <v>289</v>
      </c>
      <c r="AO28" t="s">
        <v>290</v>
      </c>
      <c r="AP28" t="s">
        <v>291</v>
      </c>
      <c r="AQ28" t="s">
        <v>1349</v>
      </c>
      <c r="AR28" t="s">
        <v>1350</v>
      </c>
      <c r="AS28" t="s">
        <v>294</v>
      </c>
      <c r="AT28" t="s">
        <v>295</v>
      </c>
      <c r="AU28" t="s">
        <v>296</v>
      </c>
      <c r="AV28" t="s">
        <v>297</v>
      </c>
      <c r="AW28" t="s">
        <v>298</v>
      </c>
      <c r="AX28" t="s">
        <v>1351</v>
      </c>
      <c r="AY28" t="s">
        <v>1352</v>
      </c>
      <c r="AZ28" t="s">
        <v>300</v>
      </c>
      <c r="BA28" t="s">
        <v>301</v>
      </c>
      <c r="BB28" t="s">
        <v>302</v>
      </c>
      <c r="BC28" t="s">
        <v>303</v>
      </c>
      <c r="BD28" t="s">
        <v>304</v>
      </c>
      <c r="BE28" t="s">
        <v>305</v>
      </c>
      <c r="BF28" t="s">
        <v>306</v>
      </c>
      <c r="BG28" t="s">
        <v>307</v>
      </c>
      <c r="BH28" t="s">
        <v>1353</v>
      </c>
      <c r="BI28" t="s">
        <v>310</v>
      </c>
      <c r="BJ28" t="s">
        <v>312</v>
      </c>
      <c r="BK28" t="s">
        <v>313</v>
      </c>
      <c r="BL28" t="s">
        <v>316</v>
      </c>
      <c r="BM28" t="s">
        <v>317</v>
      </c>
      <c r="BN28" t="s">
        <v>318</v>
      </c>
      <c r="BO28" t="s">
        <v>319</v>
      </c>
      <c r="BP28" t="s">
        <v>320</v>
      </c>
      <c r="BQ28" t="s">
        <v>322</v>
      </c>
      <c r="BR28" t="s">
        <v>323</v>
      </c>
      <c r="BS28" t="s">
        <v>325</v>
      </c>
      <c r="BT28" t="s">
        <v>326</v>
      </c>
      <c r="BU28" t="s">
        <v>327</v>
      </c>
      <c r="BV28" t="s">
        <v>328</v>
      </c>
      <c r="BW28" t="s">
        <v>329</v>
      </c>
      <c r="BX28" t="s">
        <v>330</v>
      </c>
      <c r="BY28" t="s">
        <v>331</v>
      </c>
      <c r="BZ28" t="s">
        <v>332</v>
      </c>
      <c r="CA28" t="s">
        <v>333</v>
      </c>
      <c r="CB28" t="s">
        <v>334</v>
      </c>
      <c r="CC28" t="s">
        <v>335</v>
      </c>
      <c r="CD28" t="s">
        <v>336</v>
      </c>
      <c r="CE28" t="s">
        <v>338</v>
      </c>
      <c r="CF28" t="s">
        <v>340</v>
      </c>
      <c r="CG28" t="s">
        <v>341</v>
      </c>
      <c r="CH28" t="s">
        <v>342</v>
      </c>
      <c r="CI28" t="s">
        <v>343</v>
      </c>
      <c r="CJ28" t="s">
        <v>344</v>
      </c>
      <c r="CK28" t="s">
        <v>1354</v>
      </c>
      <c r="CL28" t="s">
        <v>1355</v>
      </c>
      <c r="CM28" t="s">
        <v>1356</v>
      </c>
      <c r="CN28" t="s">
        <v>352</v>
      </c>
      <c r="CO28" t="s">
        <v>353</v>
      </c>
      <c r="CP28" t="s">
        <v>354</v>
      </c>
      <c r="CQ28" t="s">
        <v>355</v>
      </c>
      <c r="CR28" t="s">
        <v>356</v>
      </c>
      <c r="CS28" t="s">
        <v>357</v>
      </c>
      <c r="CT28" t="s">
        <v>358</v>
      </c>
      <c r="CU28" t="s">
        <v>359</v>
      </c>
      <c r="CV28" t="s">
        <v>360</v>
      </c>
      <c r="CW28" t="s">
        <v>361</v>
      </c>
      <c r="CX28" t="s">
        <v>363</v>
      </c>
      <c r="CY28" t="s">
        <v>364</v>
      </c>
      <c r="CZ28" t="s">
        <v>365</v>
      </c>
      <c r="DA28" t="s">
        <v>366</v>
      </c>
      <c r="DB28" t="s">
        <v>367</v>
      </c>
      <c r="DC28" t="s">
        <v>368</v>
      </c>
      <c r="DD28" t="s">
        <v>369</v>
      </c>
      <c r="DE28" t="s">
        <v>370</v>
      </c>
      <c r="DF28" t="s">
        <v>372</v>
      </c>
      <c r="DG28" t="s">
        <v>373</v>
      </c>
      <c r="DH28" t="s">
        <v>1357</v>
      </c>
      <c r="DI28" t="s">
        <v>376</v>
      </c>
      <c r="DJ28" t="s">
        <v>377</v>
      </c>
      <c r="DK28" t="s">
        <v>378</v>
      </c>
      <c r="DL28" t="s">
        <v>380</v>
      </c>
      <c r="DM28" t="s">
        <v>381</v>
      </c>
      <c r="DN28" t="s">
        <v>382</v>
      </c>
      <c r="DO28" t="s">
        <v>384</v>
      </c>
      <c r="DP28" t="s">
        <v>387</v>
      </c>
      <c r="DQ28" t="s">
        <v>388</v>
      </c>
      <c r="DR28" t="s">
        <v>389</v>
      </c>
      <c r="DS28" t="s">
        <v>390</v>
      </c>
      <c r="DT28" t="s">
        <v>391</v>
      </c>
      <c r="DU28" t="s">
        <v>392</v>
      </c>
      <c r="DV28" t="s">
        <v>393</v>
      </c>
      <c r="DW28" t="s">
        <v>394</v>
      </c>
      <c r="DX28" t="s">
        <v>395</v>
      </c>
      <c r="DY28" t="s">
        <v>396</v>
      </c>
      <c r="DZ28" t="s">
        <v>398</v>
      </c>
      <c r="EA28" t="s">
        <v>400</v>
      </c>
      <c r="EB28" t="s">
        <v>401</v>
      </c>
      <c r="EC28" t="s">
        <v>402</v>
      </c>
      <c r="ED28" t="s">
        <v>403</v>
      </c>
      <c r="EE28" t="s">
        <v>404</v>
      </c>
      <c r="EF28" t="s">
        <v>405</v>
      </c>
      <c r="EG28" t="s">
        <v>406</v>
      </c>
      <c r="EH28" t="s">
        <v>407</v>
      </c>
      <c r="EI28" t="s">
        <v>408</v>
      </c>
      <c r="EJ28" t="s">
        <v>409</v>
      </c>
      <c r="EK28" t="s">
        <v>1168</v>
      </c>
      <c r="EL28" t="s">
        <v>412</v>
      </c>
      <c r="EM28" t="s">
        <v>413</v>
      </c>
      <c r="EN28" t="s">
        <v>414</v>
      </c>
      <c r="EO28" t="s">
        <v>415</v>
      </c>
      <c r="EP28" t="s">
        <v>416</v>
      </c>
      <c r="EQ28" t="s">
        <v>417</v>
      </c>
      <c r="ER28" t="s">
        <v>1358</v>
      </c>
      <c r="ES28" t="s">
        <v>419</v>
      </c>
      <c r="ET28" t="s">
        <v>420</v>
      </c>
      <c r="EU28" t="s">
        <v>421</v>
      </c>
      <c r="EV28" t="s">
        <v>422</v>
      </c>
      <c r="EW28" t="s">
        <v>423</v>
      </c>
      <c r="EX28" t="s">
        <v>424</v>
      </c>
      <c r="EY28" t="s">
        <v>425</v>
      </c>
      <c r="EZ28" t="s">
        <v>426</v>
      </c>
      <c r="FA28" t="s">
        <v>427</v>
      </c>
      <c r="FB28" t="s">
        <v>428</v>
      </c>
      <c r="FC28" t="s">
        <v>429</v>
      </c>
      <c r="FD28" t="s">
        <v>1169</v>
      </c>
    </row>
    <row r="29" spans="1:231" s="39" customFormat="1">
      <c r="A29" s="103">
        <f>連携ファイル作成シート!L2</f>
        <v>0</v>
      </c>
      <c r="B29" s="94" t="str">
        <f>連携ファイル作成シート!L3</f>
        <v>20/0/0</v>
      </c>
      <c r="C29" s="94" t="str">
        <f>連携ファイル作成シート!L4</f>
        <v>20/0/0</v>
      </c>
      <c r="D29" s="95" t="str">
        <f>連携ファイル作成シート!L5</f>
        <v>0000000000</v>
      </c>
      <c r="E29" s="95" t="str">
        <f>連携ファイル作成シート!L6</f>
        <v>0000</v>
      </c>
      <c r="F29" s="95">
        <f>連携ファイル作成シート!L7</f>
        <v>0</v>
      </c>
      <c r="G29" s="95" t="str">
        <f>連携ファイル作成シート!L8</f>
        <v>000000</v>
      </c>
      <c r="H29" s="39" t="str">
        <f>連携ファイル作成シート!L9</f>
        <v/>
      </c>
      <c r="I29" s="39" t="str">
        <f>連携ファイル作成シート!L10</f>
        <v/>
      </c>
      <c r="J29" s="39" t="str">
        <f>連携ファイル作成シート!L11</f>
        <v/>
      </c>
      <c r="K29" s="39" t="str">
        <f>連携ファイル作成シート!L12</f>
        <v/>
      </c>
      <c r="L29" s="39" t="str">
        <f>連携ファイル作成シート!L13</f>
        <v/>
      </c>
      <c r="M29" s="39" t="str">
        <f>連携ファイル作成シート!L14</f>
        <v/>
      </c>
      <c r="N29" s="39" t="str">
        <f>連携ファイル作成シート!L15</f>
        <v/>
      </c>
      <c r="O29" s="39" t="str">
        <f>連携ファイル作成シート!L16</f>
        <v/>
      </c>
      <c r="P29" s="39" t="str">
        <f>連携ファイル作成シート!L17</f>
        <v/>
      </c>
      <c r="Q29" s="39" t="str">
        <f>連携ファイル作成シート!L18</f>
        <v/>
      </c>
      <c r="R29" s="39" t="str">
        <f>連携ファイル作成シート!L19</f>
        <v/>
      </c>
      <c r="S29" s="39" t="str">
        <f>連携ファイル作成シート!L20</f>
        <v/>
      </c>
      <c r="T29" s="39" t="str">
        <f>連携ファイル作成シート!L22</f>
        <v/>
      </c>
      <c r="U29" s="96" t="s">
        <v>78</v>
      </c>
      <c r="V29" s="39" t="str">
        <f>連携ファイル作成シート!L26</f>
        <v/>
      </c>
      <c r="W29" s="39" t="str">
        <f>連携ファイル作成シート!L46</f>
        <v/>
      </c>
      <c r="AA29" s="39" t="str">
        <f>連携ファイル作成シート!L97</f>
        <v/>
      </c>
      <c r="AB29" s="39" t="str">
        <f>連携ファイル作成シート!L98</f>
        <v/>
      </c>
      <c r="AC29" s="39" t="str">
        <f>連携ファイル作成シート!L100</f>
        <v/>
      </c>
      <c r="AD29" s="39" t="str">
        <f>連携ファイル作成シート!L101</f>
        <v/>
      </c>
      <c r="AE29" s="39" t="str">
        <f>連携ファイル作成シート!L102</f>
        <v/>
      </c>
      <c r="AF29" s="39" t="str">
        <f>連携ファイル作成シート!L103</f>
        <v/>
      </c>
      <c r="AG29" s="39" t="str">
        <f>連携ファイル作成シート!L104</f>
        <v/>
      </c>
      <c r="AH29" s="39" t="str">
        <f>連携ファイル作成シート!L105</f>
        <v/>
      </c>
      <c r="AI29" s="39" t="str">
        <f>連携ファイル作成シート!L106</f>
        <v/>
      </c>
      <c r="AJ29" s="39" t="str">
        <f>連携ファイル作成シート!L107</f>
        <v/>
      </c>
      <c r="AK29" s="39" t="str">
        <f>連携ファイル作成シート!L108</f>
        <v/>
      </c>
      <c r="AL29" s="39" t="str">
        <f>連携ファイル作成シート!L109</f>
        <v/>
      </c>
      <c r="AM29" s="39" t="str">
        <f>連携ファイル作成シート!L110</f>
        <v/>
      </c>
      <c r="AN29" s="39" t="str">
        <f>連携ファイル作成シート!L111</f>
        <v/>
      </c>
      <c r="AO29" s="39" t="str">
        <f>連携ファイル作成シート!L112</f>
        <v/>
      </c>
      <c r="AP29" s="39" t="str">
        <f>連携ファイル作成シート!L113</f>
        <v/>
      </c>
      <c r="AQ29" s="39" t="str">
        <f>連携ファイル作成シート!L114</f>
        <v/>
      </c>
      <c r="AR29" s="39" t="str">
        <f>連携ファイル作成シート!L115</f>
        <v/>
      </c>
      <c r="AS29" s="39" t="str">
        <f>連携ファイル作成シート!L116</f>
        <v/>
      </c>
      <c r="AT29" s="39" t="str">
        <f>連携ファイル作成シート!L117</f>
        <v/>
      </c>
      <c r="AU29" s="39" t="str">
        <f>連携ファイル作成シート!L118</f>
        <v/>
      </c>
      <c r="AV29" s="39" t="str">
        <f>連携ファイル作成シート!L119</f>
        <v/>
      </c>
      <c r="AW29" s="39" t="str">
        <f>連携ファイル作成シート!L120</f>
        <v/>
      </c>
      <c r="AX29" s="39" t="str">
        <f>連携ファイル作成シート!L121</f>
        <v/>
      </c>
      <c r="AY29" s="39" t="str">
        <f>連携ファイル作成シート!L122</f>
        <v/>
      </c>
      <c r="AZ29" s="39" t="str">
        <f>連携ファイル作成シート!L123</f>
        <v/>
      </c>
      <c r="BA29" s="39" t="str">
        <f>連携ファイル作成シート!L124</f>
        <v/>
      </c>
      <c r="BB29" s="39" t="str">
        <f>連携ファイル作成シート!L125</f>
        <v/>
      </c>
      <c r="BC29" s="39" t="str">
        <f>連携ファイル作成シート!L126</f>
        <v/>
      </c>
      <c r="BD29" s="39" t="str">
        <f>連携ファイル作成シート!L127</f>
        <v/>
      </c>
      <c r="BE29" s="39" t="str">
        <f>連携ファイル作成シート!L128</f>
        <v/>
      </c>
      <c r="BF29" s="39" t="str">
        <f>連携ファイル作成シート!L129</f>
        <v/>
      </c>
      <c r="BG29" s="39" t="str">
        <f>連携ファイル作成シート!L130</f>
        <v/>
      </c>
      <c r="BH29" s="39" t="str">
        <f>連携ファイル作成シート!L131</f>
        <v/>
      </c>
      <c r="BI29" s="39" t="str">
        <f>連携ファイル作成シート!L132</f>
        <v/>
      </c>
      <c r="BJ29" s="39" t="str">
        <f>連携ファイル作成シート!L133</f>
        <v/>
      </c>
      <c r="BK29" s="39" t="str">
        <f>連携ファイル作成シート!L134</f>
        <v/>
      </c>
      <c r="BL29" s="39" t="str">
        <f>連携ファイル作成シート!L135</f>
        <v/>
      </c>
      <c r="BM29" s="39" t="str">
        <f>連携ファイル作成シート!L136</f>
        <v/>
      </c>
      <c r="BN29" s="39" t="str">
        <f>連携ファイル作成シート!L137</f>
        <v/>
      </c>
      <c r="BO29" s="39" t="str">
        <f>連携ファイル作成シート!L138</f>
        <v/>
      </c>
      <c r="BP29" s="39" t="str">
        <f>連携ファイル作成シート!L139</f>
        <v/>
      </c>
      <c r="BQ29" s="39" t="str">
        <f>連携ファイル作成シート!L140</f>
        <v/>
      </c>
      <c r="BR29" s="39" t="str">
        <f>連携ファイル作成シート!L141</f>
        <v/>
      </c>
      <c r="BS29" s="39" t="str">
        <f>連携ファイル作成シート!L142</f>
        <v/>
      </c>
      <c r="BT29" s="39" t="str">
        <f>連携ファイル作成シート!L143</f>
        <v/>
      </c>
      <c r="BU29" s="39" t="str">
        <f>連携ファイル作成シート!L144</f>
        <v/>
      </c>
      <c r="BV29" s="39" t="str">
        <f>連携ファイル作成シート!L145</f>
        <v/>
      </c>
      <c r="BW29" s="39" t="str">
        <f>連携ファイル作成シート!L146</f>
        <v/>
      </c>
      <c r="BX29" s="39" t="str">
        <f>連携ファイル作成シート!L147</f>
        <v/>
      </c>
      <c r="BY29" s="39" t="str">
        <f>連携ファイル作成シート!L148</f>
        <v/>
      </c>
      <c r="BZ29" s="39" t="str">
        <f>連携ファイル作成シート!L149</f>
        <v/>
      </c>
      <c r="CA29" s="39" t="str">
        <f>連携ファイル作成シート!L150</f>
        <v/>
      </c>
      <c r="CB29" s="39" t="str">
        <f>連携ファイル作成シート!L151</f>
        <v/>
      </c>
      <c r="CC29" s="39" t="str">
        <f>連携ファイル作成シート!L152</f>
        <v/>
      </c>
      <c r="CD29" s="39" t="str">
        <f>連携ファイル作成シート!L153</f>
        <v/>
      </c>
      <c r="CE29" s="39" t="str">
        <f>連携ファイル作成シート!L154</f>
        <v/>
      </c>
      <c r="CF29" s="39" t="str">
        <f>連携ファイル作成シート!L155</f>
        <v/>
      </c>
      <c r="CG29" s="39" t="str">
        <f>連携ファイル作成シート!L156</f>
        <v/>
      </c>
      <c r="CH29" s="39" t="str">
        <f>連携ファイル作成シート!L157</f>
        <v/>
      </c>
      <c r="CI29" s="39" t="str">
        <f>連携ファイル作成シート!L158</f>
        <v/>
      </c>
      <c r="CJ29" s="39" t="str">
        <f>連携ファイル作成シート!L159</f>
        <v/>
      </c>
      <c r="CK29" s="39" t="str">
        <f>連携ファイル作成シート!L160</f>
        <v/>
      </c>
      <c r="CL29" s="39" t="str">
        <f>連携ファイル作成シート!L161</f>
        <v/>
      </c>
      <c r="CM29" s="39" t="str">
        <f>連携ファイル作成シート!L162</f>
        <v/>
      </c>
      <c r="CN29" s="39" t="str">
        <f>連携ファイル作成シート!L163</f>
        <v/>
      </c>
      <c r="CO29" s="39" t="str">
        <f>連携ファイル作成シート!L164</f>
        <v/>
      </c>
      <c r="CP29" s="39" t="str">
        <f>連携ファイル作成シート!L165</f>
        <v/>
      </c>
      <c r="CQ29" s="39" t="str">
        <f>連携ファイル作成シート!L166</f>
        <v/>
      </c>
      <c r="CR29" s="39" t="str">
        <f>連携ファイル作成シート!L167</f>
        <v/>
      </c>
      <c r="CS29" s="39" t="str">
        <f>連携ファイル作成シート!L168</f>
        <v/>
      </c>
      <c r="CT29" s="39" t="str">
        <f>連携ファイル作成シート!L169</f>
        <v/>
      </c>
      <c r="CU29" s="39" t="str">
        <f>連携ファイル作成シート!L170</f>
        <v/>
      </c>
      <c r="CV29" s="39" t="str">
        <f>連携ファイル作成シート!L171</f>
        <v/>
      </c>
      <c r="CW29" s="39" t="str">
        <f>連携ファイル作成シート!L172</f>
        <v/>
      </c>
      <c r="CX29" s="39" t="str">
        <f>連携ファイル作成シート!L173</f>
        <v/>
      </c>
      <c r="CY29" s="39" t="str">
        <f>連携ファイル作成シート!L174</f>
        <v/>
      </c>
      <c r="CZ29" s="39" t="str">
        <f>連携ファイル作成シート!L175</f>
        <v/>
      </c>
      <c r="DA29" s="39" t="str">
        <f>連携ファイル作成シート!L176</f>
        <v/>
      </c>
      <c r="DB29" s="39" t="str">
        <f>連携ファイル作成シート!L177</f>
        <v/>
      </c>
      <c r="DC29" s="39" t="str">
        <f>連携ファイル作成シート!L178</f>
        <v/>
      </c>
      <c r="DD29" s="39" t="str">
        <f>連携ファイル作成シート!L179</f>
        <v/>
      </c>
      <c r="DE29" s="39" t="str">
        <f>連携ファイル作成シート!L180</f>
        <v/>
      </c>
      <c r="DF29" s="39" t="str">
        <f>連携ファイル作成シート!L181</f>
        <v/>
      </c>
      <c r="DG29" s="39" t="str">
        <f>連携ファイル作成シート!L182</f>
        <v/>
      </c>
      <c r="DH29" s="39" t="str">
        <f>連携ファイル作成シート!L183</f>
        <v/>
      </c>
      <c r="DI29" s="39" t="str">
        <f>連携ファイル作成シート!L184</f>
        <v/>
      </c>
      <c r="DJ29" s="39" t="str">
        <f>連携ファイル作成シート!L185</f>
        <v/>
      </c>
      <c r="DK29" s="39" t="str">
        <f>連携ファイル作成シート!L186</f>
        <v/>
      </c>
      <c r="DL29" s="39" t="str">
        <f>連携ファイル作成シート!L187</f>
        <v/>
      </c>
      <c r="DM29" s="39" t="str">
        <f>連携ファイル作成シート!L188</f>
        <v/>
      </c>
      <c r="DN29" s="39" t="str">
        <f>連携ファイル作成シート!L189</f>
        <v/>
      </c>
      <c r="DO29" s="39" t="str">
        <f>連携ファイル作成シート!L190</f>
        <v/>
      </c>
      <c r="DP29" s="39" t="str">
        <f>連携ファイル作成シート!L191</f>
        <v/>
      </c>
      <c r="DQ29" s="39" t="str">
        <f>連携ファイル作成シート!L192</f>
        <v/>
      </c>
      <c r="DR29" s="39" t="str">
        <f>連携ファイル作成シート!L193</f>
        <v/>
      </c>
      <c r="DS29" s="39" t="str">
        <f>連携ファイル作成シート!L194</f>
        <v/>
      </c>
      <c r="DT29" s="39" t="str">
        <f>連携ファイル作成シート!L195</f>
        <v/>
      </c>
      <c r="DU29" s="39" t="str">
        <f>連携ファイル作成シート!L196</f>
        <v/>
      </c>
      <c r="DV29" s="39" t="str">
        <f>連携ファイル作成シート!L197</f>
        <v/>
      </c>
      <c r="DW29" s="39" t="str">
        <f>連携ファイル作成シート!L198</f>
        <v/>
      </c>
      <c r="DX29" s="39" t="str">
        <f>連携ファイル作成シート!L199</f>
        <v/>
      </c>
      <c r="DY29" s="39" t="str">
        <f>連携ファイル作成シート!L200</f>
        <v/>
      </c>
      <c r="DZ29" s="39" t="str">
        <f>連携ファイル作成シート!L201</f>
        <v/>
      </c>
      <c r="EA29" s="39" t="str">
        <f>連携ファイル作成シート!L202</f>
        <v/>
      </c>
      <c r="EB29" s="39" t="str">
        <f>連携ファイル作成シート!L203</f>
        <v/>
      </c>
      <c r="EC29" s="39" t="str">
        <f>連携ファイル作成シート!L204</f>
        <v/>
      </c>
      <c r="ED29" s="39" t="str">
        <f>連携ファイル作成シート!L205</f>
        <v/>
      </c>
      <c r="EE29" s="39" t="str">
        <f>連携ファイル作成シート!L206</f>
        <v/>
      </c>
      <c r="EF29" s="39" t="str">
        <f>連携ファイル作成シート!L207</f>
        <v/>
      </c>
      <c r="EG29" s="39" t="str">
        <f>連携ファイル作成シート!L208</f>
        <v/>
      </c>
      <c r="EH29" s="39" t="str">
        <f>連携ファイル作成シート!L209</f>
        <v/>
      </c>
      <c r="EI29" s="39" t="str">
        <f>連携ファイル作成シート!L210</f>
        <v/>
      </c>
      <c r="EJ29" s="39" t="str">
        <f>連携ファイル作成シート!L211</f>
        <v/>
      </c>
      <c r="EK29" s="39" t="str">
        <f>連携ファイル作成シート!L212</f>
        <v>00000000</v>
      </c>
      <c r="EL29" s="39" t="str">
        <f>連携ファイル作成シート!L213</f>
        <v/>
      </c>
      <c r="EM29" s="39" t="str">
        <f>連携ファイル作成シート!L214</f>
        <v/>
      </c>
      <c r="EN29" s="39" t="str">
        <f>連携ファイル作成シート!L215</f>
        <v/>
      </c>
      <c r="EO29" s="39" t="str">
        <f>連携ファイル作成シート!L216</f>
        <v/>
      </c>
      <c r="EP29" s="39" t="str">
        <f>連携ファイル作成シート!L217</f>
        <v/>
      </c>
      <c r="EQ29" s="39" t="str">
        <f>連携ファイル作成シート!L218</f>
        <v/>
      </c>
      <c r="ER29" s="39" t="str">
        <f>連携ファイル作成シート!L219</f>
        <v/>
      </c>
      <c r="ES29" s="39" t="str">
        <f>連携ファイル作成シート!L220</f>
        <v/>
      </c>
      <c r="ET29" s="1">
        <f>連携ファイル作成シート!L221</f>
        <v>0</v>
      </c>
      <c r="EU29" s="39" t="str">
        <f>連携ファイル作成シート!L222</f>
        <v/>
      </c>
      <c r="EV29" s="39" t="str">
        <f>連携ファイル作成シート!L223</f>
        <v/>
      </c>
      <c r="EW29" s="39" t="str">
        <f>連携ファイル作成シート!L224</f>
        <v/>
      </c>
      <c r="EX29" s="39" t="e">
        <f>連携ファイル作成シート!L225</f>
        <v>#N/A</v>
      </c>
      <c r="EY29" s="39" t="str">
        <f>連携ファイル作成シート!L226</f>
        <v/>
      </c>
      <c r="EZ29" s="39" t="str">
        <f>連携ファイル作成シート!L227</f>
        <v/>
      </c>
      <c r="FA29" s="39" t="str">
        <f>連携ファイル作成シート!L228</f>
        <v/>
      </c>
      <c r="FB29" s="39" t="str">
        <f>連携ファイル作成シート!L229</f>
        <v>0</v>
      </c>
      <c r="FC29" s="39" t="str">
        <f>連携ファイル作成シート!L230</f>
        <v/>
      </c>
      <c r="FD29" s="39" t="str">
        <f>連携ファイル作成シート!L231</f>
        <v>審査中</v>
      </c>
    </row>
    <row r="30" spans="1:231" s="39" customFormat="1">
      <c r="A30" s="1">
        <f>連携ファイル作成シート!M2</f>
        <v>0</v>
      </c>
      <c r="B30" s="1" t="str">
        <f>連携ファイル作成シート!M3</f>
        <v>20/0/0</v>
      </c>
      <c r="C30" s="1" t="str">
        <f>連携ファイル作成シート!M4</f>
        <v>20/0/0</v>
      </c>
      <c r="D30" s="1" t="str">
        <f>連携ファイル作成シート!M5</f>
        <v>0000000000</v>
      </c>
      <c r="E30" s="1" t="str">
        <f>連携ファイル作成シート!M6</f>
        <v>0000</v>
      </c>
      <c r="F30" s="1">
        <f>連携ファイル作成シート!M7</f>
        <v>0</v>
      </c>
      <c r="G30" s="1" t="str">
        <f>連携ファイル作成シート!M8</f>
        <v>000000</v>
      </c>
      <c r="H30" s="1" t="str">
        <f>連携ファイル作成シート!M9</f>
        <v/>
      </c>
      <c r="I30" s="1" t="str">
        <f>連携ファイル作成シート!M10</f>
        <v/>
      </c>
      <c r="J30" s="1" t="str">
        <f>連携ファイル作成シート!M11</f>
        <v/>
      </c>
      <c r="K30" s="1" t="str">
        <f>連携ファイル作成シート!M12</f>
        <v/>
      </c>
      <c r="L30" s="1" t="str">
        <f>連携ファイル作成シート!M13</f>
        <v/>
      </c>
      <c r="M30" s="1" t="str">
        <f>連携ファイル作成シート!M14</f>
        <v/>
      </c>
      <c r="N30" s="1" t="str">
        <f>連携ファイル作成シート!M15</f>
        <v/>
      </c>
      <c r="O30" s="1" t="str">
        <f>連携ファイル作成シート!M16</f>
        <v/>
      </c>
      <c r="P30" s="1" t="str">
        <f>連携ファイル作成シート!M17</f>
        <v/>
      </c>
      <c r="Q30" s="1" t="str">
        <f>連携ファイル作成シート!M18</f>
        <v/>
      </c>
      <c r="R30" s="1" t="str">
        <f>連携ファイル作成シート!M19</f>
        <v/>
      </c>
      <c r="S30" s="1" t="str">
        <f>連携ファイル作成シート!M20</f>
        <v/>
      </c>
      <c r="T30" s="1" t="str">
        <f>連携ファイル作成シート!M22</f>
        <v/>
      </c>
      <c r="U30" s="96" t="s">
        <v>78</v>
      </c>
      <c r="V30" s="1" t="str">
        <f>連携ファイル作成シート!M26</f>
        <v/>
      </c>
      <c r="W30" s="1" t="str">
        <f>連携ファイル作成シート!M46</f>
        <v/>
      </c>
      <c r="AA30" s="1" t="str">
        <f>連携ファイル作成シート!M97</f>
        <v/>
      </c>
      <c r="AB30" s="1" t="str">
        <f>連携ファイル作成シート!M98</f>
        <v/>
      </c>
      <c r="AC30" s="1" t="str">
        <f>連携ファイル作成シート!M100</f>
        <v/>
      </c>
      <c r="AD30" s="1" t="str">
        <f>連携ファイル作成シート!M101</f>
        <v/>
      </c>
      <c r="AE30" s="1" t="str">
        <f>連携ファイル作成シート!M102</f>
        <v/>
      </c>
      <c r="AF30" s="1" t="str">
        <f>連携ファイル作成シート!M103</f>
        <v/>
      </c>
      <c r="AG30" s="1" t="str">
        <f>連携ファイル作成シート!M104</f>
        <v/>
      </c>
      <c r="AH30" s="1" t="str">
        <f>連携ファイル作成シート!M105</f>
        <v/>
      </c>
      <c r="AI30" s="1" t="str">
        <f>連携ファイル作成シート!M106</f>
        <v/>
      </c>
      <c r="AJ30" s="1" t="str">
        <f>連携ファイル作成シート!M107</f>
        <v/>
      </c>
      <c r="AK30" s="1" t="str">
        <f>連携ファイル作成シート!M108</f>
        <v/>
      </c>
      <c r="AL30" s="1" t="str">
        <f>連携ファイル作成シート!M109</f>
        <v/>
      </c>
      <c r="AM30" s="1" t="str">
        <f>連携ファイル作成シート!M110</f>
        <v/>
      </c>
      <c r="AN30" s="1" t="str">
        <f>連携ファイル作成シート!M111</f>
        <v/>
      </c>
      <c r="AO30" s="1" t="str">
        <f>連携ファイル作成シート!M112</f>
        <v/>
      </c>
      <c r="AP30" s="1" t="str">
        <f>連携ファイル作成シート!M113</f>
        <v/>
      </c>
      <c r="AQ30" s="1" t="str">
        <f>連携ファイル作成シート!M114</f>
        <v/>
      </c>
      <c r="AR30" s="1" t="str">
        <f>連携ファイル作成シート!M115</f>
        <v/>
      </c>
      <c r="AS30" s="1" t="str">
        <f>連携ファイル作成シート!M116</f>
        <v/>
      </c>
      <c r="AT30" s="1" t="str">
        <f>連携ファイル作成シート!M117</f>
        <v/>
      </c>
      <c r="AU30" s="1" t="str">
        <f>連携ファイル作成シート!M118</f>
        <v/>
      </c>
      <c r="AV30" s="1" t="str">
        <f>連携ファイル作成シート!M119</f>
        <v/>
      </c>
      <c r="AW30" s="1" t="str">
        <f>連携ファイル作成シート!M120</f>
        <v/>
      </c>
      <c r="AX30" s="1" t="str">
        <f>連携ファイル作成シート!M121</f>
        <v/>
      </c>
      <c r="AY30" s="1" t="str">
        <f>連携ファイル作成シート!M122</f>
        <v/>
      </c>
      <c r="AZ30" s="1" t="str">
        <f>連携ファイル作成シート!M123</f>
        <v/>
      </c>
      <c r="BA30" s="1" t="str">
        <f>連携ファイル作成シート!M124</f>
        <v/>
      </c>
      <c r="BB30" s="1" t="str">
        <f>連携ファイル作成シート!M125</f>
        <v/>
      </c>
      <c r="BC30" s="1" t="str">
        <f>連携ファイル作成シート!M126</f>
        <v/>
      </c>
      <c r="BD30" s="1" t="str">
        <f>連携ファイル作成シート!M127</f>
        <v/>
      </c>
      <c r="BE30" s="1" t="str">
        <f>連携ファイル作成シート!M128</f>
        <v/>
      </c>
      <c r="BF30" s="1" t="str">
        <f>連携ファイル作成シート!M129</f>
        <v/>
      </c>
      <c r="BG30" s="1" t="str">
        <f>連携ファイル作成シート!M130</f>
        <v/>
      </c>
      <c r="BH30" s="1" t="str">
        <f>連携ファイル作成シート!M131</f>
        <v/>
      </c>
      <c r="BI30" s="1" t="str">
        <f>連携ファイル作成シート!M132</f>
        <v/>
      </c>
      <c r="BJ30" s="1" t="str">
        <f>連携ファイル作成シート!M133</f>
        <v/>
      </c>
      <c r="BK30" s="1" t="str">
        <f>連携ファイル作成シート!M134</f>
        <v/>
      </c>
      <c r="BL30" s="1" t="str">
        <f>連携ファイル作成シート!M135</f>
        <v/>
      </c>
      <c r="BM30" s="1" t="str">
        <f>連携ファイル作成シート!M136</f>
        <v/>
      </c>
      <c r="BN30" s="1" t="str">
        <f>連携ファイル作成シート!M137</f>
        <v/>
      </c>
      <c r="BO30" s="1" t="str">
        <f>連携ファイル作成シート!M138</f>
        <v/>
      </c>
      <c r="BP30" s="1" t="str">
        <f>連携ファイル作成シート!M139</f>
        <v/>
      </c>
      <c r="BQ30" s="1" t="str">
        <f>連携ファイル作成シート!M140</f>
        <v/>
      </c>
      <c r="BR30" s="1" t="str">
        <f>連携ファイル作成シート!M141</f>
        <v/>
      </c>
      <c r="BS30" s="1" t="str">
        <f>連携ファイル作成シート!M142</f>
        <v/>
      </c>
      <c r="BT30" s="1" t="str">
        <f>連携ファイル作成シート!M143</f>
        <v/>
      </c>
      <c r="BU30" s="1" t="str">
        <f>連携ファイル作成シート!M144</f>
        <v/>
      </c>
      <c r="BV30" s="1" t="str">
        <f>連携ファイル作成シート!M145</f>
        <v/>
      </c>
      <c r="BW30" s="1" t="str">
        <f>連携ファイル作成シート!M146</f>
        <v/>
      </c>
      <c r="BX30" s="1" t="str">
        <f>連携ファイル作成シート!M147</f>
        <v/>
      </c>
      <c r="BY30" s="1" t="str">
        <f>連携ファイル作成シート!M148</f>
        <v/>
      </c>
      <c r="BZ30" s="1" t="str">
        <f>連携ファイル作成シート!M149</f>
        <v/>
      </c>
      <c r="CA30" s="1" t="str">
        <f>連携ファイル作成シート!M150</f>
        <v/>
      </c>
      <c r="CB30" s="1" t="str">
        <f>連携ファイル作成シート!M151</f>
        <v/>
      </c>
      <c r="CC30" s="1" t="str">
        <f>連携ファイル作成シート!M152</f>
        <v/>
      </c>
      <c r="CD30" s="1" t="str">
        <f>連携ファイル作成シート!M153</f>
        <v/>
      </c>
      <c r="CE30" s="1" t="str">
        <f>連携ファイル作成シート!M154</f>
        <v/>
      </c>
      <c r="CF30" s="1" t="str">
        <f>連携ファイル作成シート!M155</f>
        <v/>
      </c>
      <c r="CG30" s="1" t="str">
        <f>連携ファイル作成シート!M156</f>
        <v/>
      </c>
      <c r="CH30" s="1" t="str">
        <f>連携ファイル作成シート!M157</f>
        <v/>
      </c>
      <c r="CI30" s="1" t="str">
        <f>連携ファイル作成シート!M158</f>
        <v/>
      </c>
      <c r="CJ30" s="1" t="str">
        <f>連携ファイル作成シート!M159</f>
        <v/>
      </c>
      <c r="CK30" s="1" t="str">
        <f>連携ファイル作成シート!M160</f>
        <v/>
      </c>
      <c r="CL30" s="1" t="str">
        <f>連携ファイル作成シート!M161</f>
        <v/>
      </c>
      <c r="CM30" s="1" t="str">
        <f>連携ファイル作成シート!M162</f>
        <v/>
      </c>
      <c r="CN30" s="1" t="str">
        <f>連携ファイル作成シート!M163</f>
        <v/>
      </c>
      <c r="CO30" s="1" t="str">
        <f>連携ファイル作成シート!M164</f>
        <v/>
      </c>
      <c r="CP30" s="1" t="str">
        <f>連携ファイル作成シート!M165</f>
        <v/>
      </c>
      <c r="CQ30" s="1" t="str">
        <f>連携ファイル作成シート!M166</f>
        <v/>
      </c>
      <c r="CR30" s="1" t="str">
        <f>連携ファイル作成シート!M167</f>
        <v/>
      </c>
      <c r="CS30" s="1" t="str">
        <f>連携ファイル作成シート!M168</f>
        <v/>
      </c>
      <c r="CT30" s="1" t="str">
        <f>連携ファイル作成シート!M169</f>
        <v/>
      </c>
      <c r="CU30" s="1" t="str">
        <f>連携ファイル作成シート!M170</f>
        <v/>
      </c>
      <c r="CV30" s="1" t="str">
        <f>連携ファイル作成シート!M171</f>
        <v/>
      </c>
      <c r="CW30" s="1" t="str">
        <f>連携ファイル作成シート!M172</f>
        <v/>
      </c>
      <c r="CX30" s="1" t="str">
        <f>連携ファイル作成シート!M173</f>
        <v/>
      </c>
      <c r="CY30" s="1" t="str">
        <f>連携ファイル作成シート!M174</f>
        <v/>
      </c>
      <c r="CZ30" s="1" t="str">
        <f>連携ファイル作成シート!M175</f>
        <v/>
      </c>
      <c r="DA30" s="1" t="str">
        <f>連携ファイル作成シート!M176</f>
        <v/>
      </c>
      <c r="DB30" s="1" t="str">
        <f>連携ファイル作成シート!M177</f>
        <v/>
      </c>
      <c r="DC30" s="1" t="str">
        <f>連携ファイル作成シート!M178</f>
        <v/>
      </c>
      <c r="DD30" s="1" t="str">
        <f>連携ファイル作成シート!M179</f>
        <v/>
      </c>
      <c r="DE30" s="1" t="str">
        <f>連携ファイル作成シート!M180</f>
        <v/>
      </c>
      <c r="DF30" s="1" t="str">
        <f>連携ファイル作成シート!M181</f>
        <v/>
      </c>
      <c r="DG30" s="1" t="str">
        <f>連携ファイル作成シート!M182</f>
        <v/>
      </c>
      <c r="DH30" s="1" t="str">
        <f>連携ファイル作成シート!M183</f>
        <v/>
      </c>
      <c r="DI30" s="1" t="str">
        <f>連携ファイル作成シート!M184</f>
        <v/>
      </c>
      <c r="DJ30" s="1" t="str">
        <f>連携ファイル作成シート!M185</f>
        <v/>
      </c>
      <c r="DK30" s="1" t="str">
        <f>連携ファイル作成シート!M186</f>
        <v/>
      </c>
      <c r="DL30" s="1" t="str">
        <f>連携ファイル作成シート!M187</f>
        <v/>
      </c>
      <c r="DM30" s="1" t="str">
        <f>連携ファイル作成シート!M188</f>
        <v/>
      </c>
      <c r="DN30" s="1" t="str">
        <f>連携ファイル作成シート!M189</f>
        <v/>
      </c>
      <c r="DO30" s="1" t="str">
        <f>連携ファイル作成シート!M190</f>
        <v/>
      </c>
      <c r="DP30" s="1" t="str">
        <f>連携ファイル作成シート!M191</f>
        <v/>
      </c>
      <c r="DQ30" s="1" t="str">
        <f>連携ファイル作成シート!M192</f>
        <v/>
      </c>
      <c r="DR30" s="1" t="str">
        <f>連携ファイル作成シート!M193</f>
        <v/>
      </c>
      <c r="DS30" s="1" t="str">
        <f>連携ファイル作成シート!M194</f>
        <v/>
      </c>
      <c r="DT30" s="1" t="str">
        <f>連携ファイル作成シート!M195</f>
        <v/>
      </c>
      <c r="DU30" s="1" t="str">
        <f>連携ファイル作成シート!M196</f>
        <v/>
      </c>
      <c r="DV30" s="1" t="str">
        <f>連携ファイル作成シート!M197</f>
        <v/>
      </c>
      <c r="DW30" s="1" t="str">
        <f>連携ファイル作成シート!M198</f>
        <v/>
      </c>
      <c r="DX30" s="1" t="str">
        <f>連携ファイル作成シート!M199</f>
        <v/>
      </c>
      <c r="DY30" s="1" t="str">
        <f>連携ファイル作成シート!M200</f>
        <v/>
      </c>
      <c r="DZ30" s="1" t="str">
        <f>連携ファイル作成シート!M201</f>
        <v/>
      </c>
      <c r="EA30" s="1" t="str">
        <f>連携ファイル作成シート!M202</f>
        <v/>
      </c>
      <c r="EB30" s="1" t="str">
        <f>連携ファイル作成シート!M203</f>
        <v/>
      </c>
      <c r="EC30" s="1" t="str">
        <f>連携ファイル作成シート!M204</f>
        <v/>
      </c>
      <c r="ED30" s="1" t="str">
        <f>連携ファイル作成シート!M205</f>
        <v/>
      </c>
      <c r="EE30" s="1" t="str">
        <f>連携ファイル作成シート!M206</f>
        <v/>
      </c>
      <c r="EF30" s="1" t="str">
        <f>連携ファイル作成シート!M207</f>
        <v/>
      </c>
      <c r="EG30" s="1" t="str">
        <f>連携ファイル作成シート!M208</f>
        <v/>
      </c>
      <c r="EH30" s="1" t="str">
        <f>連携ファイル作成シート!M209</f>
        <v/>
      </c>
      <c r="EI30" s="1" t="str">
        <f>連携ファイル作成シート!M210</f>
        <v/>
      </c>
      <c r="EJ30" s="1" t="str">
        <f>連携ファイル作成シート!M211</f>
        <v/>
      </c>
      <c r="EK30" s="1" t="str">
        <f>連携ファイル作成シート!M212</f>
        <v>00000000</v>
      </c>
      <c r="EL30" s="39" t="str">
        <f>連携ファイル作成シート!M213</f>
        <v/>
      </c>
      <c r="EM30" s="39" t="str">
        <f>連携ファイル作成シート!M214</f>
        <v/>
      </c>
      <c r="EN30" s="39" t="str">
        <f>連携ファイル作成シート!M215</f>
        <v/>
      </c>
      <c r="EO30" s="39" t="str">
        <f>連携ファイル作成シート!M216</f>
        <v/>
      </c>
      <c r="EP30" s="39" t="str">
        <f>連携ファイル作成シート!M217</f>
        <v/>
      </c>
      <c r="EQ30" s="39" t="str">
        <f>連携ファイル作成シート!M218</f>
        <v/>
      </c>
      <c r="ER30" s="39" t="str">
        <f>連携ファイル作成シート!M219</f>
        <v/>
      </c>
      <c r="ES30" s="39" t="str">
        <f>連携ファイル作成シート!M220</f>
        <v/>
      </c>
      <c r="ET30" s="1">
        <f>連携ファイル作成シート!M221</f>
        <v>0</v>
      </c>
      <c r="EU30" s="39" t="str">
        <f>連携ファイル作成シート!M222</f>
        <v/>
      </c>
      <c r="EV30" s="39" t="str">
        <f>連携ファイル作成シート!M223</f>
        <v/>
      </c>
      <c r="EW30" s="39" t="str">
        <f>連携ファイル作成シート!M224</f>
        <v/>
      </c>
      <c r="EX30" s="39" t="e">
        <f>連携ファイル作成シート!M225</f>
        <v>#N/A</v>
      </c>
      <c r="EY30" s="39" t="str">
        <f>連携ファイル作成シート!M226</f>
        <v/>
      </c>
      <c r="EZ30" s="39" t="str">
        <f>連携ファイル作成シート!M227</f>
        <v/>
      </c>
      <c r="FA30" s="39" t="str">
        <f>連携ファイル作成シート!M228</f>
        <v/>
      </c>
      <c r="FB30" s="39" t="str">
        <f>連携ファイル作成シート!M229</f>
        <v>0</v>
      </c>
      <c r="FC30" s="39" t="str">
        <f>連携ファイル作成シート!M230</f>
        <v/>
      </c>
      <c r="FD30" s="39" t="str">
        <f>連携ファイル作成シート!M231</f>
        <v>審査中</v>
      </c>
    </row>
    <row r="31" spans="1:231">
      <c r="A31" s="103">
        <f>連携ファイル作成シート!N2</f>
        <v>0</v>
      </c>
      <c r="B31" s="1" t="str">
        <f>連携ファイル作成シート!N3</f>
        <v>20/0/0</v>
      </c>
      <c r="C31" s="1" t="str">
        <f>連携ファイル作成シート!N4</f>
        <v>20/0/0</v>
      </c>
      <c r="D31" s="1" t="str">
        <f>連携ファイル作成シート!N5</f>
        <v>0000000000</v>
      </c>
      <c r="E31" s="1" t="str">
        <f>連携ファイル作成シート!N6</f>
        <v>0000</v>
      </c>
      <c r="F31" s="1">
        <f>連携ファイル作成シート!N7</f>
        <v>0</v>
      </c>
      <c r="G31" s="1" t="str">
        <f>連携ファイル作成シート!N8</f>
        <v>000000</v>
      </c>
      <c r="H31" s="1" t="str">
        <f>連携ファイル作成シート!N9</f>
        <v/>
      </c>
      <c r="I31" s="1" t="str">
        <f>連携ファイル作成シート!N10</f>
        <v/>
      </c>
      <c r="J31" s="1" t="str">
        <f>連携ファイル作成シート!N11</f>
        <v/>
      </c>
      <c r="K31" s="1" t="str">
        <f>連携ファイル作成シート!N12</f>
        <v/>
      </c>
      <c r="L31" s="1" t="str">
        <f>連携ファイル作成シート!N13</f>
        <v/>
      </c>
      <c r="M31" s="1" t="str">
        <f>連携ファイル作成シート!N14</f>
        <v/>
      </c>
      <c r="N31" s="1" t="str">
        <f>連携ファイル作成シート!N15</f>
        <v/>
      </c>
      <c r="O31" s="1" t="str">
        <f>連携ファイル作成シート!N16</f>
        <v/>
      </c>
      <c r="P31" s="1" t="str">
        <f>連携ファイル作成シート!N17</f>
        <v/>
      </c>
      <c r="Q31" s="1" t="str">
        <f>連携ファイル作成シート!N18</f>
        <v/>
      </c>
      <c r="R31" s="1" t="str">
        <f>連携ファイル作成シート!N19</f>
        <v/>
      </c>
      <c r="S31" s="1" t="str">
        <f>連携ファイル作成シート!N20</f>
        <v/>
      </c>
      <c r="T31" s="1" t="str">
        <f>連携ファイル作成シート!N22</f>
        <v/>
      </c>
      <c r="U31" s="96" t="s">
        <v>78</v>
      </c>
      <c r="V31" s="1" t="str">
        <f>連携ファイル作成シート!N26</f>
        <v/>
      </c>
      <c r="W31" s="1" t="str">
        <f>連携ファイル作成シート!N46</f>
        <v/>
      </c>
      <c r="X31" s="39"/>
      <c r="Y31" s="39"/>
      <c r="Z31" s="39"/>
      <c r="AA31" s="1" t="str">
        <f>連携ファイル作成シート!N97</f>
        <v/>
      </c>
      <c r="AB31" s="1" t="str">
        <f>連携ファイル作成シート!N98</f>
        <v/>
      </c>
      <c r="AC31" s="1" t="str">
        <f>連携ファイル作成シート!N100</f>
        <v/>
      </c>
      <c r="AD31" s="1" t="str">
        <f>連携ファイル作成シート!N101</f>
        <v/>
      </c>
      <c r="AE31" s="1" t="str">
        <f>連携ファイル作成シート!N102</f>
        <v/>
      </c>
      <c r="AF31" s="1" t="str">
        <f>連携ファイル作成シート!N103</f>
        <v/>
      </c>
      <c r="AG31" s="1" t="str">
        <f>連携ファイル作成シート!N104</f>
        <v/>
      </c>
      <c r="AH31" s="1" t="str">
        <f>連携ファイル作成シート!N105</f>
        <v/>
      </c>
      <c r="AI31" s="1" t="str">
        <f>連携ファイル作成シート!N106</f>
        <v/>
      </c>
      <c r="AJ31" s="1" t="str">
        <f>連携ファイル作成シート!N107</f>
        <v/>
      </c>
      <c r="AK31" s="1" t="str">
        <f>連携ファイル作成シート!N108</f>
        <v/>
      </c>
      <c r="AL31" s="1" t="str">
        <f>連携ファイル作成シート!N109</f>
        <v/>
      </c>
      <c r="AM31" s="1" t="str">
        <f>連携ファイル作成シート!N110</f>
        <v/>
      </c>
      <c r="AN31" s="1" t="str">
        <f>連携ファイル作成シート!N111</f>
        <v/>
      </c>
      <c r="AO31" s="1" t="str">
        <f>連携ファイル作成シート!N112</f>
        <v/>
      </c>
      <c r="AP31" s="1" t="str">
        <f>連携ファイル作成シート!N113</f>
        <v/>
      </c>
      <c r="AQ31" s="1" t="str">
        <f>連携ファイル作成シート!N114</f>
        <v/>
      </c>
      <c r="AR31" s="1" t="str">
        <f>連携ファイル作成シート!N115</f>
        <v/>
      </c>
      <c r="AS31" s="1" t="str">
        <f>連携ファイル作成シート!N116</f>
        <v/>
      </c>
      <c r="AT31" s="1" t="str">
        <f>連携ファイル作成シート!N117</f>
        <v/>
      </c>
      <c r="AU31" s="1" t="str">
        <f>連携ファイル作成シート!N118</f>
        <v/>
      </c>
      <c r="AV31" s="1" t="str">
        <f>連携ファイル作成シート!N119</f>
        <v/>
      </c>
      <c r="AW31" s="1" t="str">
        <f>連携ファイル作成シート!N120</f>
        <v/>
      </c>
      <c r="AX31" s="1" t="str">
        <f>連携ファイル作成シート!N121</f>
        <v/>
      </c>
      <c r="AY31" s="1" t="str">
        <f>連携ファイル作成シート!N122</f>
        <v/>
      </c>
      <c r="AZ31" s="1" t="str">
        <f>連携ファイル作成シート!N123</f>
        <v/>
      </c>
      <c r="BA31" s="1" t="str">
        <f>連携ファイル作成シート!N124</f>
        <v/>
      </c>
      <c r="BB31" s="1" t="str">
        <f>連携ファイル作成シート!N125</f>
        <v/>
      </c>
      <c r="BC31" s="1" t="str">
        <f>連携ファイル作成シート!N126</f>
        <v/>
      </c>
      <c r="BD31" s="1" t="str">
        <f>連携ファイル作成シート!N127</f>
        <v/>
      </c>
      <c r="BE31" s="1" t="str">
        <f>連携ファイル作成シート!N128</f>
        <v/>
      </c>
      <c r="BF31" s="1" t="str">
        <f>連携ファイル作成シート!N129</f>
        <v/>
      </c>
      <c r="BG31" s="1" t="str">
        <f>連携ファイル作成シート!N130</f>
        <v/>
      </c>
      <c r="BH31" s="1" t="str">
        <f>連携ファイル作成シート!N131</f>
        <v/>
      </c>
      <c r="BI31" s="1" t="str">
        <f>連携ファイル作成シート!N132</f>
        <v/>
      </c>
      <c r="BJ31" s="1" t="str">
        <f>連携ファイル作成シート!N133</f>
        <v/>
      </c>
      <c r="BK31" s="1" t="str">
        <f>連携ファイル作成シート!N134</f>
        <v/>
      </c>
      <c r="BL31" s="1" t="str">
        <f>連携ファイル作成シート!N135</f>
        <v/>
      </c>
      <c r="BM31" s="1" t="str">
        <f>連携ファイル作成シート!N136</f>
        <v/>
      </c>
      <c r="BN31" s="1" t="str">
        <f>連携ファイル作成シート!N137</f>
        <v/>
      </c>
      <c r="BO31" s="1" t="str">
        <f>連携ファイル作成シート!N138</f>
        <v/>
      </c>
      <c r="BP31" s="1" t="str">
        <f>連携ファイル作成シート!N139</f>
        <v/>
      </c>
      <c r="BQ31" s="1" t="str">
        <f>連携ファイル作成シート!N140</f>
        <v/>
      </c>
      <c r="BR31" s="1" t="str">
        <f>連携ファイル作成シート!N141</f>
        <v/>
      </c>
      <c r="BS31" s="1" t="str">
        <f>連携ファイル作成シート!N142</f>
        <v/>
      </c>
      <c r="BT31" s="1" t="str">
        <f>連携ファイル作成シート!N143</f>
        <v/>
      </c>
      <c r="BU31" s="1" t="str">
        <f>連携ファイル作成シート!N144</f>
        <v/>
      </c>
      <c r="BV31" s="1" t="str">
        <f>連携ファイル作成シート!N145</f>
        <v/>
      </c>
      <c r="BW31" s="1" t="str">
        <f>連携ファイル作成シート!N146</f>
        <v/>
      </c>
      <c r="BX31" s="1" t="str">
        <f>連携ファイル作成シート!N147</f>
        <v/>
      </c>
      <c r="BY31" s="1" t="str">
        <f>連携ファイル作成シート!N148</f>
        <v/>
      </c>
      <c r="BZ31" s="1" t="str">
        <f>連携ファイル作成シート!N149</f>
        <v/>
      </c>
      <c r="CA31" s="1" t="str">
        <f>連携ファイル作成シート!N150</f>
        <v/>
      </c>
      <c r="CB31" s="1" t="str">
        <f>連携ファイル作成シート!N151</f>
        <v/>
      </c>
      <c r="CC31" s="1" t="str">
        <f>連携ファイル作成シート!N152</f>
        <v/>
      </c>
      <c r="CD31" s="1" t="str">
        <f>連携ファイル作成シート!N153</f>
        <v/>
      </c>
      <c r="CE31" s="1" t="str">
        <f>連携ファイル作成シート!N154</f>
        <v/>
      </c>
      <c r="CF31" s="1" t="str">
        <f>連携ファイル作成シート!N155</f>
        <v/>
      </c>
      <c r="CG31" s="1" t="str">
        <f>連携ファイル作成シート!N156</f>
        <v/>
      </c>
      <c r="CH31" s="1" t="str">
        <f>連携ファイル作成シート!N157</f>
        <v/>
      </c>
      <c r="CI31" s="1" t="str">
        <f>連携ファイル作成シート!N158</f>
        <v/>
      </c>
      <c r="CJ31" s="1" t="str">
        <f>連携ファイル作成シート!N159</f>
        <v/>
      </c>
      <c r="CK31" s="1" t="str">
        <f>連携ファイル作成シート!N160</f>
        <v/>
      </c>
      <c r="CL31" s="1" t="str">
        <f>連携ファイル作成シート!N161</f>
        <v/>
      </c>
      <c r="CM31" s="1" t="str">
        <f>連携ファイル作成シート!N162</f>
        <v/>
      </c>
      <c r="CN31" s="1" t="str">
        <f>連携ファイル作成シート!N163</f>
        <v/>
      </c>
      <c r="CO31" s="1" t="str">
        <f>連携ファイル作成シート!N164</f>
        <v/>
      </c>
      <c r="CP31" s="1" t="str">
        <f>連携ファイル作成シート!N165</f>
        <v/>
      </c>
      <c r="CQ31" s="1" t="str">
        <f>連携ファイル作成シート!N166</f>
        <v/>
      </c>
      <c r="CR31" s="1" t="str">
        <f>連携ファイル作成シート!N167</f>
        <v/>
      </c>
      <c r="CS31" s="1" t="str">
        <f>連携ファイル作成シート!N168</f>
        <v/>
      </c>
      <c r="CT31" s="1" t="str">
        <f>連携ファイル作成シート!N169</f>
        <v/>
      </c>
      <c r="CU31" s="1" t="str">
        <f>連携ファイル作成シート!N170</f>
        <v/>
      </c>
      <c r="CV31" s="1" t="str">
        <f>連携ファイル作成シート!N171</f>
        <v/>
      </c>
      <c r="CW31" s="1" t="str">
        <f>連携ファイル作成シート!N172</f>
        <v/>
      </c>
      <c r="CX31" s="1" t="str">
        <f>連携ファイル作成シート!N173</f>
        <v/>
      </c>
      <c r="CY31" s="1" t="str">
        <f>連携ファイル作成シート!N174</f>
        <v/>
      </c>
      <c r="CZ31" s="1" t="str">
        <f>連携ファイル作成シート!N175</f>
        <v/>
      </c>
      <c r="DA31" s="1" t="str">
        <f>連携ファイル作成シート!N176</f>
        <v/>
      </c>
      <c r="DB31" s="1" t="str">
        <f>連携ファイル作成シート!N177</f>
        <v/>
      </c>
      <c r="DC31" s="1" t="str">
        <f>連携ファイル作成シート!N178</f>
        <v/>
      </c>
      <c r="DD31" s="1" t="str">
        <f>連携ファイル作成シート!N179</f>
        <v/>
      </c>
      <c r="DE31" s="1" t="str">
        <f>連携ファイル作成シート!N180</f>
        <v/>
      </c>
      <c r="DF31" s="1" t="str">
        <f>連携ファイル作成シート!N181</f>
        <v/>
      </c>
      <c r="DG31" s="1" t="str">
        <f>連携ファイル作成シート!N182</f>
        <v/>
      </c>
      <c r="DH31" s="1" t="str">
        <f>連携ファイル作成シート!N183</f>
        <v/>
      </c>
      <c r="DI31" s="1" t="str">
        <f>連携ファイル作成シート!N184</f>
        <v/>
      </c>
      <c r="DJ31" s="1" t="str">
        <f>連携ファイル作成シート!N185</f>
        <v/>
      </c>
      <c r="DK31" s="1" t="str">
        <f>連携ファイル作成シート!N186</f>
        <v/>
      </c>
      <c r="DL31" s="1" t="str">
        <f>連携ファイル作成シート!N187</f>
        <v/>
      </c>
      <c r="DM31" s="1" t="str">
        <f>連携ファイル作成シート!N188</f>
        <v/>
      </c>
      <c r="DN31" s="1" t="str">
        <f>連携ファイル作成シート!N189</f>
        <v/>
      </c>
      <c r="DO31" s="1" t="str">
        <f>連携ファイル作成シート!N190</f>
        <v/>
      </c>
      <c r="DP31" s="1" t="str">
        <f>連携ファイル作成シート!N191</f>
        <v/>
      </c>
      <c r="DQ31" s="1" t="str">
        <f>連携ファイル作成シート!N192</f>
        <v/>
      </c>
      <c r="DR31" s="1" t="str">
        <f>連携ファイル作成シート!N193</f>
        <v/>
      </c>
      <c r="DS31" s="1" t="str">
        <f>連携ファイル作成シート!N194</f>
        <v/>
      </c>
      <c r="DT31" s="1" t="str">
        <f>連携ファイル作成シート!N195</f>
        <v/>
      </c>
      <c r="DU31" s="1" t="str">
        <f>連携ファイル作成シート!N196</f>
        <v/>
      </c>
      <c r="DV31" s="1" t="str">
        <f>連携ファイル作成シート!N197</f>
        <v/>
      </c>
      <c r="DW31" s="1" t="str">
        <f>連携ファイル作成シート!N198</f>
        <v/>
      </c>
      <c r="DX31" s="1" t="str">
        <f>連携ファイル作成シート!N199</f>
        <v/>
      </c>
      <c r="DY31" s="1" t="str">
        <f>連携ファイル作成シート!N200</f>
        <v/>
      </c>
      <c r="DZ31" s="1" t="str">
        <f>連携ファイル作成シート!N201</f>
        <v/>
      </c>
      <c r="EA31" s="1" t="str">
        <f>連携ファイル作成シート!N202</f>
        <v/>
      </c>
      <c r="EB31" s="1" t="str">
        <f>連携ファイル作成シート!N203</f>
        <v/>
      </c>
      <c r="EC31" s="1" t="str">
        <f>連携ファイル作成シート!N204</f>
        <v/>
      </c>
      <c r="ED31" s="1" t="str">
        <f>連携ファイル作成シート!N205</f>
        <v/>
      </c>
      <c r="EE31" s="1" t="str">
        <f>連携ファイル作成シート!N206</f>
        <v/>
      </c>
      <c r="EF31" s="1" t="str">
        <f>連携ファイル作成シート!N207</f>
        <v/>
      </c>
      <c r="EG31" s="1" t="str">
        <f>連携ファイル作成シート!N208</f>
        <v/>
      </c>
      <c r="EH31" s="1" t="str">
        <f>連携ファイル作成シート!N209</f>
        <v/>
      </c>
      <c r="EI31" s="1" t="str">
        <f>連携ファイル作成シート!N210</f>
        <v/>
      </c>
      <c r="EJ31" s="1" t="str">
        <f>連携ファイル作成シート!N211</f>
        <v/>
      </c>
      <c r="EK31" s="1" t="str">
        <f>連携ファイル作成シート!N212</f>
        <v>00000000</v>
      </c>
      <c r="EL31" s="39" t="str">
        <f>連携ファイル作成シート!N213</f>
        <v/>
      </c>
      <c r="EM31" s="39" t="str">
        <f>連携ファイル作成シート!N214</f>
        <v/>
      </c>
      <c r="EN31" s="39" t="str">
        <f>連携ファイル作成シート!N215</f>
        <v/>
      </c>
      <c r="EO31" s="39" t="str">
        <f>連携ファイル作成シート!N216</f>
        <v/>
      </c>
      <c r="EP31" s="39" t="str">
        <f>連携ファイル作成シート!N217</f>
        <v/>
      </c>
      <c r="EQ31" s="39" t="str">
        <f>連携ファイル作成シート!N218</f>
        <v/>
      </c>
      <c r="ER31" s="39" t="str">
        <f>連携ファイル作成シート!N219</f>
        <v/>
      </c>
      <c r="ES31" s="39" t="str">
        <f>連携ファイル作成シート!N220</f>
        <v/>
      </c>
      <c r="ET31" s="1">
        <f>連携ファイル作成シート!N221</f>
        <v>0</v>
      </c>
      <c r="EU31" s="39" t="str">
        <f>連携ファイル作成シート!N222</f>
        <v/>
      </c>
      <c r="EV31" s="39" t="str">
        <f>連携ファイル作成シート!N223</f>
        <v/>
      </c>
      <c r="EW31" s="39" t="str">
        <f>連携ファイル作成シート!N224</f>
        <v/>
      </c>
      <c r="EX31" s="39" t="e">
        <f>連携ファイル作成シート!N225</f>
        <v>#N/A</v>
      </c>
      <c r="EY31" s="39" t="str">
        <f>連携ファイル作成シート!N226</f>
        <v/>
      </c>
      <c r="EZ31" s="39" t="str">
        <f>連携ファイル作成シート!N227</f>
        <v/>
      </c>
      <c r="FA31" s="39" t="str">
        <f>連携ファイル作成シート!N228</f>
        <v/>
      </c>
      <c r="FB31" s="39" t="str">
        <f>連携ファイル作成シート!N229</f>
        <v>0</v>
      </c>
      <c r="FC31" s="39" t="str">
        <f>連携ファイル作成シート!N230</f>
        <v/>
      </c>
      <c r="FD31" t="str">
        <f>連携ファイル作成シート!N231</f>
        <v>審査中</v>
      </c>
    </row>
    <row r="32" spans="1:231">
      <c r="A32" s="1">
        <f>連携ファイル作成シート!O2</f>
        <v>0</v>
      </c>
      <c r="B32" s="1" t="str">
        <f>連携ファイル作成シート!O3</f>
        <v>20/0/0</v>
      </c>
      <c r="C32" s="1" t="str">
        <f>連携ファイル作成シート!O4</f>
        <v>20/0/0</v>
      </c>
      <c r="D32" s="1" t="str">
        <f>連携ファイル作成シート!O5</f>
        <v>0000000000</v>
      </c>
      <c r="E32" s="1" t="str">
        <f>連携ファイル作成シート!O6</f>
        <v>0000</v>
      </c>
      <c r="F32" s="1">
        <f>連携ファイル作成シート!O7</f>
        <v>0</v>
      </c>
      <c r="G32" s="1" t="str">
        <f>連携ファイル作成シート!O8</f>
        <v>000000</v>
      </c>
      <c r="H32" s="1" t="str">
        <f>連携ファイル作成シート!O9</f>
        <v/>
      </c>
      <c r="I32" s="1" t="str">
        <f>連携ファイル作成シート!O10</f>
        <v/>
      </c>
      <c r="J32" s="1" t="str">
        <f>連携ファイル作成シート!O11</f>
        <v/>
      </c>
      <c r="K32" s="1" t="str">
        <f>連携ファイル作成シート!O12</f>
        <v/>
      </c>
      <c r="L32" s="1" t="str">
        <f>連携ファイル作成シート!O13</f>
        <v/>
      </c>
      <c r="M32" s="1" t="str">
        <f>連携ファイル作成シート!O14</f>
        <v/>
      </c>
      <c r="N32" s="1" t="str">
        <f>連携ファイル作成シート!O15</f>
        <v/>
      </c>
      <c r="O32" s="1" t="str">
        <f>連携ファイル作成シート!O16</f>
        <v/>
      </c>
      <c r="P32" s="1" t="str">
        <f>連携ファイル作成シート!O17</f>
        <v/>
      </c>
      <c r="Q32" s="1" t="str">
        <f>連携ファイル作成シート!O18</f>
        <v/>
      </c>
      <c r="R32" s="1" t="str">
        <f>連携ファイル作成シート!O19</f>
        <v/>
      </c>
      <c r="S32" s="1" t="str">
        <f>連携ファイル作成シート!O20</f>
        <v/>
      </c>
      <c r="T32" s="1" t="str">
        <f>連携ファイル作成シート!O22</f>
        <v/>
      </c>
      <c r="U32" s="96" t="s">
        <v>78</v>
      </c>
      <c r="V32" s="1" t="str">
        <f>連携ファイル作成シート!O26</f>
        <v/>
      </c>
      <c r="W32" s="1" t="str">
        <f>連携ファイル作成シート!O46</f>
        <v/>
      </c>
      <c r="X32" s="39"/>
      <c r="Y32" s="39"/>
      <c r="Z32" s="39"/>
      <c r="AA32" s="1" t="str">
        <f>連携ファイル作成シート!O97</f>
        <v/>
      </c>
      <c r="AB32" s="1" t="str">
        <f>連携ファイル作成シート!O98</f>
        <v/>
      </c>
      <c r="AC32" s="1" t="str">
        <f>連携ファイル作成シート!O100</f>
        <v/>
      </c>
      <c r="AD32" s="1" t="str">
        <f>連携ファイル作成シート!O101</f>
        <v/>
      </c>
      <c r="AE32" s="1" t="str">
        <f>連携ファイル作成シート!O102</f>
        <v/>
      </c>
      <c r="AF32" s="1" t="str">
        <f>連携ファイル作成シート!O103</f>
        <v/>
      </c>
      <c r="AG32" s="1" t="str">
        <f>連携ファイル作成シート!O104</f>
        <v/>
      </c>
      <c r="AH32" s="1" t="str">
        <f>連携ファイル作成シート!O105</f>
        <v/>
      </c>
      <c r="AI32" s="1" t="str">
        <f>連携ファイル作成シート!O106</f>
        <v/>
      </c>
      <c r="AJ32" s="1" t="str">
        <f>連携ファイル作成シート!O107</f>
        <v/>
      </c>
      <c r="AK32" s="1" t="str">
        <f>連携ファイル作成シート!O108</f>
        <v/>
      </c>
      <c r="AL32" s="1" t="str">
        <f>連携ファイル作成シート!O109</f>
        <v/>
      </c>
      <c r="AM32" s="1" t="str">
        <f>連携ファイル作成シート!O110</f>
        <v/>
      </c>
      <c r="AN32" s="1" t="str">
        <f>連携ファイル作成シート!O111</f>
        <v/>
      </c>
      <c r="AO32" s="1" t="str">
        <f>連携ファイル作成シート!O112</f>
        <v/>
      </c>
      <c r="AP32" s="1" t="str">
        <f>連携ファイル作成シート!O113</f>
        <v/>
      </c>
      <c r="AQ32" s="1" t="str">
        <f>連携ファイル作成シート!O114</f>
        <v/>
      </c>
      <c r="AR32" s="1" t="str">
        <f>連携ファイル作成シート!O115</f>
        <v/>
      </c>
      <c r="AS32" s="1" t="str">
        <f>連携ファイル作成シート!O116</f>
        <v/>
      </c>
      <c r="AT32" s="1" t="str">
        <f>連携ファイル作成シート!O117</f>
        <v/>
      </c>
      <c r="AU32" s="1" t="str">
        <f>連携ファイル作成シート!O118</f>
        <v/>
      </c>
      <c r="AV32" s="1" t="str">
        <f>連携ファイル作成シート!O119</f>
        <v/>
      </c>
      <c r="AW32" s="1" t="str">
        <f>連携ファイル作成シート!O120</f>
        <v/>
      </c>
      <c r="AX32" s="1" t="str">
        <f>連携ファイル作成シート!O121</f>
        <v/>
      </c>
      <c r="AY32" s="1" t="str">
        <f>連携ファイル作成シート!O122</f>
        <v/>
      </c>
      <c r="AZ32" s="1" t="str">
        <f>連携ファイル作成シート!O123</f>
        <v/>
      </c>
      <c r="BA32" s="1" t="str">
        <f>連携ファイル作成シート!O124</f>
        <v/>
      </c>
      <c r="BB32" s="1" t="str">
        <f>連携ファイル作成シート!O125</f>
        <v/>
      </c>
      <c r="BC32" s="1" t="str">
        <f>連携ファイル作成シート!O126</f>
        <v/>
      </c>
      <c r="BD32" s="1" t="str">
        <f>連携ファイル作成シート!O127</f>
        <v/>
      </c>
      <c r="BE32" s="1" t="str">
        <f>連携ファイル作成シート!O128</f>
        <v/>
      </c>
      <c r="BF32" s="1" t="str">
        <f>連携ファイル作成シート!O129</f>
        <v/>
      </c>
      <c r="BG32" s="1" t="str">
        <f>連携ファイル作成シート!O130</f>
        <v/>
      </c>
      <c r="BH32" s="1" t="str">
        <f>連携ファイル作成シート!O131</f>
        <v/>
      </c>
      <c r="BI32" s="1" t="str">
        <f>連携ファイル作成シート!O132</f>
        <v/>
      </c>
      <c r="BJ32" s="1" t="str">
        <f>連携ファイル作成シート!O133</f>
        <v/>
      </c>
      <c r="BK32" s="1" t="str">
        <f>連携ファイル作成シート!O134</f>
        <v/>
      </c>
      <c r="BL32" s="1" t="str">
        <f>連携ファイル作成シート!O135</f>
        <v/>
      </c>
      <c r="BM32" s="1" t="str">
        <f>連携ファイル作成シート!O136</f>
        <v/>
      </c>
      <c r="BN32" s="1" t="str">
        <f>連携ファイル作成シート!O137</f>
        <v/>
      </c>
      <c r="BO32" s="1" t="str">
        <f>連携ファイル作成シート!O138</f>
        <v/>
      </c>
      <c r="BP32" s="1" t="str">
        <f>連携ファイル作成シート!O139</f>
        <v/>
      </c>
      <c r="BQ32" s="1" t="str">
        <f>連携ファイル作成シート!O140</f>
        <v/>
      </c>
      <c r="BR32" s="1" t="str">
        <f>連携ファイル作成シート!O141</f>
        <v/>
      </c>
      <c r="BS32" s="1" t="str">
        <f>連携ファイル作成シート!O142</f>
        <v/>
      </c>
      <c r="BT32" s="1" t="str">
        <f>連携ファイル作成シート!O143</f>
        <v/>
      </c>
      <c r="BU32" s="1" t="str">
        <f>連携ファイル作成シート!O144</f>
        <v/>
      </c>
      <c r="BV32" s="1" t="str">
        <f>連携ファイル作成シート!O145</f>
        <v/>
      </c>
      <c r="BW32" s="1" t="str">
        <f>連携ファイル作成シート!O146</f>
        <v/>
      </c>
      <c r="BX32" s="1" t="str">
        <f>連携ファイル作成シート!O147</f>
        <v/>
      </c>
      <c r="BY32" s="1" t="str">
        <f>連携ファイル作成シート!O148</f>
        <v/>
      </c>
      <c r="BZ32" s="1" t="str">
        <f>連携ファイル作成シート!O149</f>
        <v/>
      </c>
      <c r="CA32" s="1" t="str">
        <f>連携ファイル作成シート!O150</f>
        <v/>
      </c>
      <c r="CB32" s="1" t="str">
        <f>連携ファイル作成シート!O151</f>
        <v/>
      </c>
      <c r="CC32" s="1" t="str">
        <f>連携ファイル作成シート!O152</f>
        <v/>
      </c>
      <c r="CD32" s="1" t="str">
        <f>連携ファイル作成シート!O153</f>
        <v/>
      </c>
      <c r="CE32" s="1" t="str">
        <f>連携ファイル作成シート!O154</f>
        <v/>
      </c>
      <c r="CF32" s="1" t="str">
        <f>連携ファイル作成シート!O155</f>
        <v/>
      </c>
      <c r="CG32" s="1" t="str">
        <f>連携ファイル作成シート!O156</f>
        <v/>
      </c>
      <c r="CH32" s="1" t="str">
        <f>連携ファイル作成シート!O157</f>
        <v/>
      </c>
      <c r="CI32" s="1" t="str">
        <f>連携ファイル作成シート!O158</f>
        <v/>
      </c>
      <c r="CJ32" s="1" t="str">
        <f>連携ファイル作成シート!O159</f>
        <v/>
      </c>
      <c r="CK32" s="1" t="str">
        <f>連携ファイル作成シート!O160</f>
        <v/>
      </c>
      <c r="CL32" s="1" t="str">
        <f>連携ファイル作成シート!O161</f>
        <v/>
      </c>
      <c r="CM32" s="1" t="str">
        <f>連携ファイル作成シート!O162</f>
        <v/>
      </c>
      <c r="CN32" s="1" t="str">
        <f>連携ファイル作成シート!O163</f>
        <v/>
      </c>
      <c r="CO32" s="1" t="str">
        <f>連携ファイル作成シート!O164</f>
        <v/>
      </c>
      <c r="CP32" s="1" t="str">
        <f>連携ファイル作成シート!O165</f>
        <v/>
      </c>
      <c r="CQ32" s="1" t="str">
        <f>連携ファイル作成シート!O166</f>
        <v/>
      </c>
      <c r="CR32" s="1" t="str">
        <f>連携ファイル作成シート!O167</f>
        <v/>
      </c>
      <c r="CS32" s="1" t="str">
        <f>連携ファイル作成シート!O168</f>
        <v/>
      </c>
      <c r="CT32" s="1" t="str">
        <f>連携ファイル作成シート!O169</f>
        <v/>
      </c>
      <c r="CU32" s="1" t="str">
        <f>連携ファイル作成シート!O170</f>
        <v/>
      </c>
      <c r="CV32" s="1" t="str">
        <f>連携ファイル作成シート!O171</f>
        <v/>
      </c>
      <c r="CW32" s="1" t="str">
        <f>連携ファイル作成シート!O172</f>
        <v/>
      </c>
      <c r="CX32" s="1" t="str">
        <f>連携ファイル作成シート!O173</f>
        <v/>
      </c>
      <c r="CY32" s="1" t="str">
        <f>連携ファイル作成シート!O174</f>
        <v/>
      </c>
      <c r="CZ32" s="1" t="str">
        <f>連携ファイル作成シート!O175</f>
        <v/>
      </c>
      <c r="DA32" s="1" t="str">
        <f>連携ファイル作成シート!O176</f>
        <v/>
      </c>
      <c r="DB32" s="1" t="str">
        <f>連携ファイル作成シート!O177</f>
        <v/>
      </c>
      <c r="DC32" s="1" t="str">
        <f>連携ファイル作成シート!O178</f>
        <v/>
      </c>
      <c r="DD32" s="1" t="str">
        <f>連携ファイル作成シート!O179</f>
        <v/>
      </c>
      <c r="DE32" s="1" t="str">
        <f>連携ファイル作成シート!O180</f>
        <v/>
      </c>
      <c r="DF32" s="1" t="str">
        <f>連携ファイル作成シート!O181</f>
        <v/>
      </c>
      <c r="DG32" s="1" t="str">
        <f>連携ファイル作成シート!O182</f>
        <v/>
      </c>
      <c r="DH32" s="1" t="str">
        <f>連携ファイル作成シート!O183</f>
        <v/>
      </c>
      <c r="DI32" s="1" t="str">
        <f>連携ファイル作成シート!O184</f>
        <v/>
      </c>
      <c r="DJ32" s="1" t="str">
        <f>連携ファイル作成シート!O185</f>
        <v/>
      </c>
      <c r="DK32" s="1" t="str">
        <f>連携ファイル作成シート!O186</f>
        <v/>
      </c>
      <c r="DL32" s="1" t="str">
        <f>連携ファイル作成シート!O187</f>
        <v/>
      </c>
      <c r="DM32" s="1" t="str">
        <f>連携ファイル作成シート!O188</f>
        <v/>
      </c>
      <c r="DN32" s="1" t="str">
        <f>連携ファイル作成シート!O189</f>
        <v/>
      </c>
      <c r="DO32" s="1" t="str">
        <f>連携ファイル作成シート!O190</f>
        <v/>
      </c>
      <c r="DP32" s="1" t="str">
        <f>連携ファイル作成シート!O191</f>
        <v/>
      </c>
      <c r="DQ32" s="1" t="str">
        <f>連携ファイル作成シート!O192</f>
        <v/>
      </c>
      <c r="DR32" s="1" t="str">
        <f>連携ファイル作成シート!O193</f>
        <v/>
      </c>
      <c r="DS32" s="1" t="str">
        <f>連携ファイル作成シート!O194</f>
        <v/>
      </c>
      <c r="DT32" s="1" t="str">
        <f>連携ファイル作成シート!O195</f>
        <v/>
      </c>
      <c r="DU32" s="1" t="str">
        <f>連携ファイル作成シート!O196</f>
        <v/>
      </c>
      <c r="DV32" s="1" t="str">
        <f>連携ファイル作成シート!O197</f>
        <v/>
      </c>
      <c r="DW32" s="1" t="str">
        <f>連携ファイル作成シート!O198</f>
        <v/>
      </c>
      <c r="DX32" s="1" t="str">
        <f>連携ファイル作成シート!O199</f>
        <v/>
      </c>
      <c r="DY32" s="1" t="str">
        <f>連携ファイル作成シート!O200</f>
        <v/>
      </c>
      <c r="DZ32" s="1" t="str">
        <f>連携ファイル作成シート!O201</f>
        <v/>
      </c>
      <c r="EA32" s="1" t="str">
        <f>連携ファイル作成シート!O202</f>
        <v/>
      </c>
      <c r="EB32" s="1" t="str">
        <f>連携ファイル作成シート!O203</f>
        <v/>
      </c>
      <c r="EC32" s="1" t="str">
        <f>連携ファイル作成シート!O204</f>
        <v/>
      </c>
      <c r="ED32" s="1" t="str">
        <f>連携ファイル作成シート!O205</f>
        <v/>
      </c>
      <c r="EE32" s="1" t="str">
        <f>連携ファイル作成シート!O206</f>
        <v/>
      </c>
      <c r="EF32" s="1" t="str">
        <f>連携ファイル作成シート!O207</f>
        <v/>
      </c>
      <c r="EG32" s="1" t="str">
        <f>連携ファイル作成シート!O208</f>
        <v/>
      </c>
      <c r="EH32" s="1" t="str">
        <f>連携ファイル作成シート!O209</f>
        <v/>
      </c>
      <c r="EI32" s="1" t="str">
        <f>連携ファイル作成シート!O210</f>
        <v/>
      </c>
      <c r="EJ32" s="1" t="str">
        <f>連携ファイル作成シート!O211</f>
        <v/>
      </c>
      <c r="EK32" s="1" t="str">
        <f>連携ファイル作成シート!O212</f>
        <v>00000000</v>
      </c>
      <c r="EL32" s="39" t="str">
        <f>連携ファイル作成シート!O213</f>
        <v/>
      </c>
      <c r="EM32" s="39" t="str">
        <f>連携ファイル作成シート!O214</f>
        <v/>
      </c>
      <c r="EN32" s="39" t="str">
        <f>連携ファイル作成シート!O215</f>
        <v/>
      </c>
      <c r="EO32" s="39" t="str">
        <f>連携ファイル作成シート!O216</f>
        <v/>
      </c>
      <c r="EP32" s="39" t="str">
        <f>連携ファイル作成シート!O217</f>
        <v/>
      </c>
      <c r="EQ32" s="39" t="str">
        <f>連携ファイル作成シート!O218</f>
        <v/>
      </c>
      <c r="ER32" s="39" t="str">
        <f>連携ファイル作成シート!O219</f>
        <v/>
      </c>
      <c r="ES32" s="39" t="str">
        <f>連携ファイル作成シート!O220</f>
        <v/>
      </c>
      <c r="ET32" s="1">
        <f>連携ファイル作成シート!O221</f>
        <v>0</v>
      </c>
      <c r="EU32" s="39" t="str">
        <f>連携ファイル作成シート!O222</f>
        <v/>
      </c>
      <c r="EV32" s="39" t="str">
        <f>連携ファイル作成シート!O223</f>
        <v/>
      </c>
      <c r="EW32" s="39" t="str">
        <f>連携ファイル作成シート!O224</f>
        <v/>
      </c>
      <c r="EX32" s="39" t="e">
        <f>連携ファイル作成シート!O225</f>
        <v>#N/A</v>
      </c>
      <c r="EY32" s="39" t="str">
        <f>連携ファイル作成シート!O226</f>
        <v/>
      </c>
      <c r="EZ32" s="39" t="str">
        <f>連携ファイル作成シート!O227</f>
        <v/>
      </c>
      <c r="FA32" s="39" t="str">
        <f>連携ファイル作成シート!O228</f>
        <v/>
      </c>
      <c r="FB32" s="39" t="str">
        <f>連携ファイル作成シート!O229</f>
        <v>0</v>
      </c>
      <c r="FC32" s="39" t="str">
        <f>連携ファイル作成シート!O230</f>
        <v/>
      </c>
      <c r="FD32" t="str">
        <f>連携ファイル作成シート!O231</f>
        <v>審査中</v>
      </c>
    </row>
    <row r="33" spans="1:215" s="39" customFormat="1">
      <c r="A33" s="103">
        <f>連携ファイル作成シート!P2</f>
        <v>0</v>
      </c>
      <c r="B33" s="1" t="str">
        <f>連携ファイル作成シート!P3</f>
        <v>20/0/0</v>
      </c>
      <c r="C33" s="1" t="str">
        <f>連携ファイル作成シート!P4</f>
        <v>20/0/0</v>
      </c>
      <c r="D33" s="1" t="str">
        <f>連携ファイル作成シート!P5</f>
        <v>0000000000</v>
      </c>
      <c r="E33" s="1" t="str">
        <f>連携ファイル作成シート!P6</f>
        <v>0000</v>
      </c>
      <c r="F33" s="1">
        <f>連携ファイル作成シート!P7</f>
        <v>0</v>
      </c>
      <c r="G33" s="1" t="str">
        <f>連携ファイル作成シート!P8</f>
        <v>000000</v>
      </c>
      <c r="H33" s="1" t="str">
        <f>連携ファイル作成シート!P9</f>
        <v/>
      </c>
      <c r="I33" s="1" t="str">
        <f>連携ファイル作成シート!P10</f>
        <v/>
      </c>
      <c r="J33" s="1" t="str">
        <f>連携ファイル作成シート!P11</f>
        <v/>
      </c>
      <c r="K33" s="1" t="str">
        <f>連携ファイル作成シート!P12</f>
        <v/>
      </c>
      <c r="L33" s="1" t="str">
        <f>連携ファイル作成シート!P13</f>
        <v/>
      </c>
      <c r="M33" s="1" t="str">
        <f>連携ファイル作成シート!P14</f>
        <v/>
      </c>
      <c r="N33" s="1" t="str">
        <f>連携ファイル作成シート!P15</f>
        <v/>
      </c>
      <c r="O33" s="1" t="str">
        <f>連携ファイル作成シート!P16</f>
        <v/>
      </c>
      <c r="P33" s="1" t="str">
        <f>連携ファイル作成シート!P17</f>
        <v/>
      </c>
      <c r="Q33" s="1" t="str">
        <f>連携ファイル作成シート!P18</f>
        <v/>
      </c>
      <c r="R33" s="1" t="str">
        <f>連携ファイル作成シート!P19</f>
        <v/>
      </c>
      <c r="S33" s="1" t="str">
        <f>連携ファイル作成シート!P20</f>
        <v/>
      </c>
      <c r="T33" s="1" t="str">
        <f>連携ファイル作成シート!P22</f>
        <v/>
      </c>
      <c r="U33" s="96" t="s">
        <v>78</v>
      </c>
      <c r="V33" s="1" t="str">
        <f>連携ファイル作成シート!P26</f>
        <v/>
      </c>
      <c r="W33" s="1" t="str">
        <f>連携ファイル作成シート!P46</f>
        <v/>
      </c>
      <c r="AA33" s="1" t="str">
        <f>連携ファイル作成シート!P97</f>
        <v/>
      </c>
      <c r="AB33" s="1" t="str">
        <f>連携ファイル作成シート!P98</f>
        <v/>
      </c>
      <c r="AC33" s="1" t="str">
        <f>連携ファイル作成シート!P100</f>
        <v/>
      </c>
      <c r="AD33" s="1" t="str">
        <f>連携ファイル作成シート!P101</f>
        <v/>
      </c>
      <c r="AE33" s="1" t="str">
        <f>連携ファイル作成シート!P102</f>
        <v/>
      </c>
      <c r="AF33" s="1" t="str">
        <f>連携ファイル作成シート!P103</f>
        <v/>
      </c>
      <c r="AG33" s="1" t="str">
        <f>連携ファイル作成シート!P104</f>
        <v/>
      </c>
      <c r="AH33" s="1" t="str">
        <f>連携ファイル作成シート!P105</f>
        <v/>
      </c>
      <c r="AI33" s="1" t="str">
        <f>連携ファイル作成シート!P106</f>
        <v/>
      </c>
      <c r="AJ33" s="1" t="str">
        <f>連携ファイル作成シート!P107</f>
        <v/>
      </c>
      <c r="AK33" s="1" t="str">
        <f>連携ファイル作成シート!P108</f>
        <v/>
      </c>
      <c r="AL33" s="1" t="str">
        <f>連携ファイル作成シート!P109</f>
        <v/>
      </c>
      <c r="AM33" s="1" t="str">
        <f>連携ファイル作成シート!P110</f>
        <v/>
      </c>
      <c r="AN33" s="1" t="str">
        <f>連携ファイル作成シート!P111</f>
        <v/>
      </c>
      <c r="AO33" s="1" t="str">
        <f>連携ファイル作成シート!P112</f>
        <v/>
      </c>
      <c r="AP33" s="1" t="str">
        <f>連携ファイル作成シート!P113</f>
        <v/>
      </c>
      <c r="AQ33" s="1" t="str">
        <f>連携ファイル作成シート!P114</f>
        <v/>
      </c>
      <c r="AR33" s="1" t="str">
        <f>連携ファイル作成シート!P115</f>
        <v/>
      </c>
      <c r="AS33" s="1" t="str">
        <f>連携ファイル作成シート!P116</f>
        <v/>
      </c>
      <c r="AT33" s="1" t="str">
        <f>連携ファイル作成シート!P117</f>
        <v/>
      </c>
      <c r="AU33" s="1" t="str">
        <f>連携ファイル作成シート!P118</f>
        <v/>
      </c>
      <c r="AV33" s="1" t="str">
        <f>連携ファイル作成シート!P119</f>
        <v/>
      </c>
      <c r="AW33" s="1" t="str">
        <f>連携ファイル作成シート!P120</f>
        <v/>
      </c>
      <c r="AX33" s="1" t="str">
        <f>連携ファイル作成シート!P121</f>
        <v/>
      </c>
      <c r="AY33" s="1" t="str">
        <f>連携ファイル作成シート!P122</f>
        <v/>
      </c>
      <c r="AZ33" s="1" t="str">
        <f>連携ファイル作成シート!P123</f>
        <v/>
      </c>
      <c r="BA33" s="1" t="str">
        <f>連携ファイル作成シート!P124</f>
        <v/>
      </c>
      <c r="BB33" s="1" t="str">
        <f>連携ファイル作成シート!P125</f>
        <v/>
      </c>
      <c r="BC33" s="1" t="str">
        <f>連携ファイル作成シート!P126</f>
        <v/>
      </c>
      <c r="BD33" s="1" t="str">
        <f>連携ファイル作成シート!P127</f>
        <v/>
      </c>
      <c r="BE33" s="1" t="str">
        <f>連携ファイル作成シート!P128</f>
        <v/>
      </c>
      <c r="BF33" s="1" t="str">
        <f>連携ファイル作成シート!P129</f>
        <v/>
      </c>
      <c r="BG33" s="1" t="str">
        <f>連携ファイル作成シート!P130</f>
        <v/>
      </c>
      <c r="BH33" s="1" t="str">
        <f>連携ファイル作成シート!P131</f>
        <v/>
      </c>
      <c r="BI33" s="1" t="str">
        <f>連携ファイル作成シート!P132</f>
        <v/>
      </c>
      <c r="BJ33" s="1" t="str">
        <f>連携ファイル作成シート!P133</f>
        <v/>
      </c>
      <c r="BK33" s="1" t="str">
        <f>連携ファイル作成シート!P134</f>
        <v/>
      </c>
      <c r="BL33" s="1" t="str">
        <f>連携ファイル作成シート!P135</f>
        <v/>
      </c>
      <c r="BM33" s="1" t="str">
        <f>連携ファイル作成シート!P136</f>
        <v/>
      </c>
      <c r="BN33" s="1" t="str">
        <f>連携ファイル作成シート!P137</f>
        <v/>
      </c>
      <c r="BO33" s="1" t="str">
        <f>連携ファイル作成シート!P138</f>
        <v/>
      </c>
      <c r="BP33" s="1" t="str">
        <f>連携ファイル作成シート!P139</f>
        <v/>
      </c>
      <c r="BQ33" s="1" t="str">
        <f>連携ファイル作成シート!P140</f>
        <v/>
      </c>
      <c r="BR33" s="1" t="str">
        <f>連携ファイル作成シート!P141</f>
        <v/>
      </c>
      <c r="BS33" s="1" t="str">
        <f>連携ファイル作成シート!P142</f>
        <v/>
      </c>
      <c r="BT33" s="1" t="str">
        <f>連携ファイル作成シート!P143</f>
        <v/>
      </c>
      <c r="BU33" s="1" t="str">
        <f>連携ファイル作成シート!P144</f>
        <v/>
      </c>
      <c r="BV33" s="1" t="str">
        <f>連携ファイル作成シート!P145</f>
        <v/>
      </c>
      <c r="BW33" s="1" t="str">
        <f>連携ファイル作成シート!P146</f>
        <v/>
      </c>
      <c r="BX33" s="1" t="str">
        <f>連携ファイル作成シート!P147</f>
        <v/>
      </c>
      <c r="BY33" s="1" t="str">
        <f>連携ファイル作成シート!P148</f>
        <v/>
      </c>
      <c r="BZ33" s="1" t="str">
        <f>連携ファイル作成シート!P149</f>
        <v/>
      </c>
      <c r="CA33" s="1" t="str">
        <f>連携ファイル作成シート!P150</f>
        <v/>
      </c>
      <c r="CB33" s="1" t="str">
        <f>連携ファイル作成シート!P151</f>
        <v/>
      </c>
      <c r="CC33" s="1" t="str">
        <f>連携ファイル作成シート!P152</f>
        <v/>
      </c>
      <c r="CD33" s="1" t="str">
        <f>連携ファイル作成シート!P153</f>
        <v/>
      </c>
      <c r="CE33" s="1" t="str">
        <f>連携ファイル作成シート!P154</f>
        <v/>
      </c>
      <c r="CF33" s="1" t="str">
        <f>連携ファイル作成シート!P155</f>
        <v/>
      </c>
      <c r="CG33" s="1" t="str">
        <f>連携ファイル作成シート!P156</f>
        <v/>
      </c>
      <c r="CH33" s="1" t="str">
        <f>連携ファイル作成シート!P157</f>
        <v/>
      </c>
      <c r="CI33" s="1" t="str">
        <f>連携ファイル作成シート!P158</f>
        <v/>
      </c>
      <c r="CJ33" s="1" t="str">
        <f>連携ファイル作成シート!P159</f>
        <v/>
      </c>
      <c r="CK33" s="1" t="str">
        <f>連携ファイル作成シート!P160</f>
        <v/>
      </c>
      <c r="CL33" s="1" t="str">
        <f>連携ファイル作成シート!P161</f>
        <v/>
      </c>
      <c r="CM33" s="1" t="str">
        <f>連携ファイル作成シート!P162</f>
        <v/>
      </c>
      <c r="CN33" s="1" t="str">
        <f>連携ファイル作成シート!P163</f>
        <v/>
      </c>
      <c r="CO33" s="1" t="str">
        <f>連携ファイル作成シート!P164</f>
        <v/>
      </c>
      <c r="CP33" s="1" t="str">
        <f>連携ファイル作成シート!P165</f>
        <v/>
      </c>
      <c r="CQ33" s="1" t="str">
        <f>連携ファイル作成シート!P166</f>
        <v/>
      </c>
      <c r="CR33" s="1" t="str">
        <f>連携ファイル作成シート!P167</f>
        <v/>
      </c>
      <c r="CS33" s="1" t="str">
        <f>連携ファイル作成シート!P168</f>
        <v/>
      </c>
      <c r="CT33" s="1" t="str">
        <f>連携ファイル作成シート!P169</f>
        <v/>
      </c>
      <c r="CU33" s="1" t="str">
        <f>連携ファイル作成シート!P170</f>
        <v/>
      </c>
      <c r="CV33" s="1" t="str">
        <f>連携ファイル作成シート!P171</f>
        <v/>
      </c>
      <c r="CW33" s="1" t="str">
        <f>連携ファイル作成シート!P172</f>
        <v/>
      </c>
      <c r="CX33" s="1" t="str">
        <f>連携ファイル作成シート!P173</f>
        <v/>
      </c>
      <c r="CY33" s="1" t="str">
        <f>連携ファイル作成シート!P174</f>
        <v/>
      </c>
      <c r="CZ33" s="1" t="str">
        <f>連携ファイル作成シート!P175</f>
        <v/>
      </c>
      <c r="DA33" s="1" t="str">
        <f>連携ファイル作成シート!P176</f>
        <v/>
      </c>
      <c r="DB33" s="1" t="str">
        <f>連携ファイル作成シート!P177</f>
        <v/>
      </c>
      <c r="DC33" s="1" t="str">
        <f>連携ファイル作成シート!P178</f>
        <v/>
      </c>
      <c r="DD33" s="1" t="str">
        <f>連携ファイル作成シート!P179</f>
        <v/>
      </c>
      <c r="DE33" s="1" t="str">
        <f>連携ファイル作成シート!P180</f>
        <v/>
      </c>
      <c r="DF33" s="1" t="str">
        <f>連携ファイル作成シート!P181</f>
        <v/>
      </c>
      <c r="DG33" s="1" t="str">
        <f>連携ファイル作成シート!P182</f>
        <v/>
      </c>
      <c r="DH33" s="1" t="str">
        <f>連携ファイル作成シート!P183</f>
        <v/>
      </c>
      <c r="DI33" s="1" t="str">
        <f>連携ファイル作成シート!P184</f>
        <v/>
      </c>
      <c r="DJ33" s="1" t="str">
        <f>連携ファイル作成シート!P185</f>
        <v/>
      </c>
      <c r="DK33" s="1" t="str">
        <f>連携ファイル作成シート!P186</f>
        <v/>
      </c>
      <c r="DL33" s="1" t="str">
        <f>連携ファイル作成シート!P187</f>
        <v/>
      </c>
      <c r="DM33" s="1" t="str">
        <f>連携ファイル作成シート!P188</f>
        <v/>
      </c>
      <c r="DN33" s="1" t="str">
        <f>連携ファイル作成シート!P189</f>
        <v/>
      </c>
      <c r="DO33" s="1" t="str">
        <f>連携ファイル作成シート!P190</f>
        <v/>
      </c>
      <c r="DP33" s="1" t="str">
        <f>連携ファイル作成シート!P191</f>
        <v/>
      </c>
      <c r="DQ33" s="1" t="str">
        <f>連携ファイル作成シート!P192</f>
        <v/>
      </c>
      <c r="DR33" s="1" t="str">
        <f>連携ファイル作成シート!P193</f>
        <v/>
      </c>
      <c r="DS33" s="1" t="str">
        <f>連携ファイル作成シート!P194</f>
        <v/>
      </c>
      <c r="DT33" s="1" t="str">
        <f>連携ファイル作成シート!P195</f>
        <v/>
      </c>
      <c r="DU33" s="1" t="str">
        <f>連携ファイル作成シート!P196</f>
        <v/>
      </c>
      <c r="DV33" s="1" t="str">
        <f>連携ファイル作成シート!P197</f>
        <v/>
      </c>
      <c r="DW33" s="1" t="str">
        <f>連携ファイル作成シート!P198</f>
        <v/>
      </c>
      <c r="DX33" s="1" t="str">
        <f>連携ファイル作成シート!P199</f>
        <v/>
      </c>
      <c r="DY33" s="1" t="str">
        <f>連携ファイル作成シート!P200</f>
        <v/>
      </c>
      <c r="DZ33" s="1" t="str">
        <f>連携ファイル作成シート!P201</f>
        <v/>
      </c>
      <c r="EA33" s="1" t="str">
        <f>連携ファイル作成シート!P202</f>
        <v/>
      </c>
      <c r="EB33" s="1" t="str">
        <f>連携ファイル作成シート!P203</f>
        <v/>
      </c>
      <c r="EC33" s="1" t="str">
        <f>連携ファイル作成シート!P204</f>
        <v/>
      </c>
      <c r="ED33" s="1" t="str">
        <f>連携ファイル作成シート!P205</f>
        <v/>
      </c>
      <c r="EE33" s="1" t="str">
        <f>連携ファイル作成シート!P206</f>
        <v/>
      </c>
      <c r="EF33" s="1" t="str">
        <f>連携ファイル作成シート!P207</f>
        <v/>
      </c>
      <c r="EG33" s="1" t="str">
        <f>連携ファイル作成シート!P208</f>
        <v/>
      </c>
      <c r="EH33" s="1" t="str">
        <f>連携ファイル作成シート!P209</f>
        <v/>
      </c>
      <c r="EI33" s="1" t="str">
        <f>連携ファイル作成シート!P210</f>
        <v/>
      </c>
      <c r="EJ33" s="1" t="str">
        <f>連携ファイル作成シート!P211</f>
        <v/>
      </c>
      <c r="EK33" s="1" t="str">
        <f>連携ファイル作成シート!P212</f>
        <v>00000000</v>
      </c>
      <c r="EL33" s="39" t="str">
        <f>連携ファイル作成シート!P213</f>
        <v/>
      </c>
      <c r="EM33" s="39" t="str">
        <f>連携ファイル作成シート!P214</f>
        <v/>
      </c>
      <c r="EN33" s="39" t="str">
        <f>連携ファイル作成シート!P215</f>
        <v/>
      </c>
      <c r="EO33" s="39" t="str">
        <f>連携ファイル作成シート!P216</f>
        <v/>
      </c>
      <c r="EP33" s="39" t="str">
        <f>連携ファイル作成シート!P217</f>
        <v/>
      </c>
      <c r="EQ33" s="39" t="str">
        <f>連携ファイル作成シート!P218</f>
        <v/>
      </c>
      <c r="ER33" s="39" t="str">
        <f>連携ファイル作成シート!P219</f>
        <v/>
      </c>
      <c r="ES33" s="39" t="str">
        <f>連携ファイル作成シート!P220</f>
        <v/>
      </c>
      <c r="ET33" s="1">
        <f>連携ファイル作成シート!P221</f>
        <v>0</v>
      </c>
      <c r="EU33" s="39" t="str">
        <f>連携ファイル作成シート!P222</f>
        <v/>
      </c>
      <c r="EV33" s="39" t="str">
        <f>連携ファイル作成シート!P223</f>
        <v/>
      </c>
      <c r="EW33" s="39" t="str">
        <f>連携ファイル作成シート!P224</f>
        <v/>
      </c>
      <c r="EX33" s="39" t="e">
        <f>連携ファイル作成シート!P225</f>
        <v>#N/A</v>
      </c>
      <c r="EY33" s="39" t="str">
        <f>連携ファイル作成シート!P226</f>
        <v/>
      </c>
      <c r="EZ33" s="39" t="str">
        <f>連携ファイル作成シート!P227</f>
        <v/>
      </c>
      <c r="FA33" s="39" t="str">
        <f>連携ファイル作成シート!P228</f>
        <v/>
      </c>
      <c r="FB33" s="39" t="str">
        <f>連携ファイル作成シート!P229</f>
        <v>0</v>
      </c>
      <c r="FC33" s="39" t="str">
        <f>連携ファイル作成シート!P230</f>
        <v/>
      </c>
      <c r="FD33" s="39" t="str">
        <f>連携ファイル作成シート!P231</f>
        <v>審査中</v>
      </c>
    </row>
    <row r="35" spans="1:215">
      <c r="A35" s="98" t="s">
        <v>1460</v>
      </c>
    </row>
    <row r="36" spans="1:215">
      <c r="A36" t="s">
        <v>1311</v>
      </c>
      <c r="B36" t="s">
        <v>1312</v>
      </c>
      <c r="C36" t="s">
        <v>1313</v>
      </c>
      <c r="D36" t="s">
        <v>1314</v>
      </c>
      <c r="E36" t="s">
        <v>185</v>
      </c>
      <c r="F36" t="s">
        <v>187</v>
      </c>
      <c r="G36" t="s">
        <v>188</v>
      </c>
      <c r="H36" t="s">
        <v>192</v>
      </c>
      <c r="I36" t="s">
        <v>196</v>
      </c>
      <c r="J36" t="s">
        <v>198</v>
      </c>
      <c r="K36" t="s">
        <v>199</v>
      </c>
      <c r="L36" t="s">
        <v>200</v>
      </c>
      <c r="M36" t="s">
        <v>1315</v>
      </c>
      <c r="N36" t="s">
        <v>202</v>
      </c>
      <c r="O36" t="s">
        <v>203</v>
      </c>
      <c r="P36" t="s">
        <v>204</v>
      </c>
      <c r="Q36" t="s">
        <v>206</v>
      </c>
      <c r="R36" t="s">
        <v>209</v>
      </c>
      <c r="S36" t="s">
        <v>211</v>
      </c>
      <c r="T36" t="s">
        <v>212</v>
      </c>
      <c r="U36" t="s">
        <v>1317</v>
      </c>
      <c r="V36" t="s">
        <v>1318</v>
      </c>
      <c r="W36" t="s">
        <v>1126</v>
      </c>
      <c r="X36" t="s">
        <v>1127</v>
      </c>
      <c r="Y36" t="s">
        <v>1319</v>
      </c>
      <c r="Z36" t="s">
        <v>1129</v>
      </c>
      <c r="AA36" t="s">
        <v>1320</v>
      </c>
      <c r="AB36" t="s">
        <v>1321</v>
      </c>
      <c r="AC36" t="s">
        <v>1322</v>
      </c>
      <c r="AD36" t="s">
        <v>1323</v>
      </c>
      <c r="AE36" t="s">
        <v>1133</v>
      </c>
      <c r="AF36" t="s">
        <v>1134</v>
      </c>
      <c r="AG36" t="s">
        <v>1135</v>
      </c>
      <c r="AH36" t="s">
        <v>1136</v>
      </c>
      <c r="AI36" t="s">
        <v>225</v>
      </c>
      <c r="AJ36" t="s">
        <v>226</v>
      </c>
      <c r="AK36" t="s">
        <v>227</v>
      </c>
      <c r="AL36" t="s">
        <v>228</v>
      </c>
      <c r="AM36" t="s">
        <v>229</v>
      </c>
      <c r="AN36" t="s">
        <v>230</v>
      </c>
      <c r="AO36" t="s">
        <v>1324</v>
      </c>
      <c r="AP36" t="s">
        <v>1325</v>
      </c>
      <c r="AQ36" t="s">
        <v>1326</v>
      </c>
      <c r="AR36" t="s">
        <v>1327</v>
      </c>
      <c r="AS36" t="s">
        <v>1328</v>
      </c>
      <c r="AT36" t="s">
        <v>1329</v>
      </c>
      <c r="AU36" t="s">
        <v>1330</v>
      </c>
      <c r="AV36" t="s">
        <v>1331</v>
      </c>
      <c r="AW36" t="s">
        <v>1332</v>
      </c>
      <c r="AX36" t="s">
        <v>1333</v>
      </c>
      <c r="AY36" t="s">
        <v>1334</v>
      </c>
      <c r="AZ36" t="s">
        <v>1335</v>
      </c>
      <c r="BA36" t="s">
        <v>1336</v>
      </c>
      <c r="BB36" t="s">
        <v>1337</v>
      </c>
      <c r="BC36" t="s">
        <v>237</v>
      </c>
      <c r="BD36" t="s">
        <v>238</v>
      </c>
      <c r="BE36" t="s">
        <v>239</v>
      </c>
      <c r="BF36" t="s">
        <v>240</v>
      </c>
      <c r="BG36" t="s">
        <v>241</v>
      </c>
      <c r="BH36" t="s">
        <v>242</v>
      </c>
      <c r="BI36" t="s">
        <v>1339</v>
      </c>
      <c r="BJ36" t="s">
        <v>244</v>
      </c>
      <c r="BK36" t="s">
        <v>1341</v>
      </c>
      <c r="BL36" t="s">
        <v>247</v>
      </c>
      <c r="BM36" t="s">
        <v>248</v>
      </c>
      <c r="BN36" t="s">
        <v>1461</v>
      </c>
      <c r="BO36" t="s">
        <v>1344</v>
      </c>
      <c r="BP36" t="s">
        <v>1345</v>
      </c>
      <c r="BQ36" t="s">
        <v>1346</v>
      </c>
      <c r="BR36" t="s">
        <v>257</v>
      </c>
      <c r="BS36" t="s">
        <v>259</v>
      </c>
      <c r="BT36" t="s">
        <v>261</v>
      </c>
      <c r="BU36" t="s">
        <v>263</v>
      </c>
      <c r="BV36" t="s">
        <v>265</v>
      </c>
      <c r="BW36" t="s">
        <v>266</v>
      </c>
      <c r="BX36" t="s">
        <v>267</v>
      </c>
      <c r="BY36" t="s">
        <v>268</v>
      </c>
      <c r="BZ36" t="s">
        <v>1458</v>
      </c>
      <c r="CA36" t="s">
        <v>269</v>
      </c>
      <c r="CB36" t="s">
        <v>270</v>
      </c>
      <c r="CC36" t="s">
        <v>271</v>
      </c>
      <c r="CD36" t="s">
        <v>273</v>
      </c>
      <c r="CE36" t="s">
        <v>274</v>
      </c>
      <c r="CF36" t="s">
        <v>275</v>
      </c>
      <c r="CG36" t="s">
        <v>276</v>
      </c>
      <c r="CH36" t="s">
        <v>277</v>
      </c>
      <c r="CI36" t="s">
        <v>278</v>
      </c>
      <c r="CJ36" t="s">
        <v>279</v>
      </c>
      <c r="CK36" t="s">
        <v>1348</v>
      </c>
      <c r="CL36" t="s">
        <v>282</v>
      </c>
      <c r="CM36" t="s">
        <v>284</v>
      </c>
      <c r="CN36" t="s">
        <v>286</v>
      </c>
      <c r="CO36" t="s">
        <v>254</v>
      </c>
      <c r="CP36" t="s">
        <v>255</v>
      </c>
      <c r="CQ36" t="s">
        <v>256</v>
      </c>
      <c r="CR36" t="s">
        <v>289</v>
      </c>
      <c r="CS36" t="s">
        <v>290</v>
      </c>
      <c r="CT36" t="s">
        <v>291</v>
      </c>
      <c r="CU36" t="s">
        <v>1349</v>
      </c>
      <c r="CV36" t="s">
        <v>1350</v>
      </c>
      <c r="CW36" t="s">
        <v>294</v>
      </c>
      <c r="CX36" t="s">
        <v>295</v>
      </c>
      <c r="CY36" t="s">
        <v>296</v>
      </c>
      <c r="CZ36" t="s">
        <v>297</v>
      </c>
      <c r="DA36" t="s">
        <v>298</v>
      </c>
      <c r="DB36" t="s">
        <v>1351</v>
      </c>
      <c r="DC36" t="s">
        <v>1352</v>
      </c>
      <c r="DD36" t="s">
        <v>300</v>
      </c>
      <c r="DE36" t="s">
        <v>301</v>
      </c>
      <c r="DF36" t="s">
        <v>302</v>
      </c>
      <c r="DG36" t="s">
        <v>303</v>
      </c>
      <c r="DH36" t="s">
        <v>304</v>
      </c>
      <c r="DI36" t="s">
        <v>305</v>
      </c>
      <c r="DJ36" t="s">
        <v>306</v>
      </c>
      <c r="DK36" t="s">
        <v>307</v>
      </c>
      <c r="DL36" t="s">
        <v>1353</v>
      </c>
      <c r="DM36" t="s">
        <v>310</v>
      </c>
      <c r="DN36" t="s">
        <v>312</v>
      </c>
      <c r="DO36" t="s">
        <v>313</v>
      </c>
      <c r="DP36" t="s">
        <v>316</v>
      </c>
      <c r="DQ36" t="s">
        <v>317</v>
      </c>
      <c r="DR36" t="s">
        <v>318</v>
      </c>
      <c r="DS36" t="s">
        <v>319</v>
      </c>
      <c r="DT36" t="s">
        <v>320</v>
      </c>
      <c r="DU36" t="s">
        <v>322</v>
      </c>
      <c r="DV36" t="s">
        <v>323</v>
      </c>
      <c r="DW36" t="s">
        <v>325</v>
      </c>
      <c r="DX36" t="s">
        <v>326</v>
      </c>
      <c r="DY36" t="s">
        <v>1459</v>
      </c>
      <c r="DZ36" t="s">
        <v>328</v>
      </c>
      <c r="EA36" t="s">
        <v>329</v>
      </c>
      <c r="EB36" t="s">
        <v>330</v>
      </c>
      <c r="EC36" t="s">
        <v>331</v>
      </c>
      <c r="ED36" t="s">
        <v>332</v>
      </c>
      <c r="EE36" t="s">
        <v>333</v>
      </c>
      <c r="EF36" t="s">
        <v>334</v>
      </c>
      <c r="EG36" t="s">
        <v>335</v>
      </c>
      <c r="EH36" t="s">
        <v>336</v>
      </c>
      <c r="EI36" t="s">
        <v>338</v>
      </c>
      <c r="EJ36" t="s">
        <v>340</v>
      </c>
      <c r="EK36" t="s">
        <v>341</v>
      </c>
      <c r="EL36" t="s">
        <v>342</v>
      </c>
      <c r="EM36" t="s">
        <v>343</v>
      </c>
      <c r="EN36" t="s">
        <v>344</v>
      </c>
      <c r="EO36" t="s">
        <v>1354</v>
      </c>
      <c r="EP36" t="s">
        <v>1355</v>
      </c>
      <c r="EQ36" t="s">
        <v>1356</v>
      </c>
      <c r="ER36" t="s">
        <v>352</v>
      </c>
      <c r="ES36" t="s">
        <v>353</v>
      </c>
      <c r="ET36" t="s">
        <v>354</v>
      </c>
      <c r="EU36" t="s">
        <v>355</v>
      </c>
      <c r="EV36" t="s">
        <v>356</v>
      </c>
      <c r="EW36" t="s">
        <v>357</v>
      </c>
      <c r="EX36" t="s">
        <v>358</v>
      </c>
      <c r="EY36" t="s">
        <v>359</v>
      </c>
      <c r="EZ36" t="s">
        <v>360</v>
      </c>
      <c r="FA36" t="s">
        <v>361</v>
      </c>
      <c r="FB36" t="s">
        <v>363</v>
      </c>
      <c r="FC36" t="s">
        <v>364</v>
      </c>
      <c r="FD36" t="s">
        <v>365</v>
      </c>
      <c r="FE36" t="s">
        <v>366</v>
      </c>
      <c r="FF36" t="s">
        <v>367</v>
      </c>
      <c r="FG36" t="s">
        <v>368</v>
      </c>
      <c r="FH36" t="s">
        <v>369</v>
      </c>
      <c r="FI36" t="s">
        <v>370</v>
      </c>
      <c r="FJ36" t="s">
        <v>372</v>
      </c>
      <c r="FK36" t="s">
        <v>373</v>
      </c>
      <c r="FL36" t="s">
        <v>1357</v>
      </c>
      <c r="FM36" t="s">
        <v>376</v>
      </c>
      <c r="FN36" t="s">
        <v>377</v>
      </c>
      <c r="FO36" t="s">
        <v>378</v>
      </c>
      <c r="FP36" t="s">
        <v>380</v>
      </c>
      <c r="FQ36" t="s">
        <v>381</v>
      </c>
      <c r="FR36" t="s">
        <v>382</v>
      </c>
      <c r="FS36" t="s">
        <v>384</v>
      </c>
      <c r="FT36" t="s">
        <v>387</v>
      </c>
      <c r="FU36" t="s">
        <v>388</v>
      </c>
      <c r="FV36" t="s">
        <v>389</v>
      </c>
      <c r="FW36" t="s">
        <v>390</v>
      </c>
      <c r="FX36" t="s">
        <v>391</v>
      </c>
      <c r="FY36" t="s">
        <v>392</v>
      </c>
      <c r="FZ36" t="s">
        <v>393</v>
      </c>
      <c r="GA36" t="s">
        <v>394</v>
      </c>
      <c r="GB36" t="s">
        <v>395</v>
      </c>
      <c r="GC36" t="s">
        <v>396</v>
      </c>
      <c r="GD36" t="s">
        <v>398</v>
      </c>
      <c r="GE36" t="s">
        <v>400</v>
      </c>
      <c r="GF36" t="s">
        <v>401</v>
      </c>
      <c r="GG36" t="s">
        <v>402</v>
      </c>
      <c r="GH36" t="s">
        <v>403</v>
      </c>
      <c r="GI36" t="s">
        <v>404</v>
      </c>
      <c r="GJ36" t="s">
        <v>405</v>
      </c>
      <c r="GK36" t="s">
        <v>406</v>
      </c>
      <c r="GL36" t="s">
        <v>407</v>
      </c>
      <c r="GM36" t="s">
        <v>408</v>
      </c>
      <c r="GN36" t="s">
        <v>409</v>
      </c>
      <c r="GO36" t="s">
        <v>1462</v>
      </c>
      <c r="GP36" t="s">
        <v>412</v>
      </c>
      <c r="GQ36" t="s">
        <v>413</v>
      </c>
      <c r="GR36" t="s">
        <v>414</v>
      </c>
      <c r="GS36" t="s">
        <v>415</v>
      </c>
      <c r="GT36" t="s">
        <v>416</v>
      </c>
      <c r="GU36" t="s">
        <v>417</v>
      </c>
      <c r="GV36" t="s">
        <v>1358</v>
      </c>
      <c r="GW36" t="s">
        <v>419</v>
      </c>
      <c r="GX36" t="s">
        <v>420</v>
      </c>
      <c r="GY36" t="s">
        <v>421</v>
      </c>
      <c r="GZ36" t="s">
        <v>422</v>
      </c>
      <c r="HA36" t="s">
        <v>423</v>
      </c>
      <c r="HB36" t="s">
        <v>424</v>
      </c>
      <c r="HC36" t="s">
        <v>425</v>
      </c>
      <c r="HD36" t="s">
        <v>426</v>
      </c>
      <c r="HE36" t="s">
        <v>427</v>
      </c>
      <c r="HF36" t="s">
        <v>428</v>
      </c>
      <c r="HG36" t="s">
        <v>429</v>
      </c>
    </row>
    <row r="37" spans="1:215">
      <c r="A37">
        <f>INDEX(20:20,1,MATCH(A$36,$19:$19,0))</f>
        <v>0</v>
      </c>
      <c r="B37" t="str">
        <f t="shared" ref="B37:BM38" si="0">INDEX(20:20,1,MATCH(B$36,$19:$19,0))</f>
        <v>20/0/0</v>
      </c>
      <c r="C37" t="str">
        <f t="shared" si="0"/>
        <v>20/0/0</v>
      </c>
      <c r="D37" t="str">
        <f t="shared" si="0"/>
        <v>0000000000</v>
      </c>
      <c r="E37" t="str">
        <f t="shared" si="0"/>
        <v>0000</v>
      </c>
      <c r="F37">
        <f t="shared" si="0"/>
        <v>0</v>
      </c>
      <c r="G37" t="str">
        <f t="shared" si="0"/>
        <v>000000</v>
      </c>
      <c r="H37" t="str">
        <f t="shared" si="0"/>
        <v/>
      </c>
      <c r="I37" t="str">
        <f t="shared" si="0"/>
        <v/>
      </c>
      <c r="J37" t="str">
        <f t="shared" si="0"/>
        <v/>
      </c>
      <c r="K37" t="str">
        <f t="shared" si="0"/>
        <v/>
      </c>
      <c r="L37" t="str">
        <f t="shared" si="0"/>
        <v/>
      </c>
      <c r="M37" t="str">
        <f t="shared" si="0"/>
        <v/>
      </c>
      <c r="N37" t="str">
        <f t="shared" si="0"/>
        <v/>
      </c>
      <c r="O37" t="str">
        <f t="shared" si="0"/>
        <v/>
      </c>
      <c r="P37" t="str">
        <f t="shared" si="0"/>
        <v/>
      </c>
      <c r="Q37" t="str">
        <f t="shared" si="0"/>
        <v/>
      </c>
      <c r="R37" t="str">
        <f t="shared" si="0"/>
        <v/>
      </c>
      <c r="S37" t="str">
        <f t="shared" si="0"/>
        <v/>
      </c>
      <c r="T37" t="str">
        <f t="shared" si="0"/>
        <v/>
      </c>
      <c r="U37" t="str">
        <f t="shared" si="0"/>
        <v/>
      </c>
      <c r="V37" t="str">
        <f t="shared" si="0"/>
        <v/>
      </c>
      <c r="W37">
        <f t="shared" si="0"/>
        <v>1</v>
      </c>
      <c r="X37" t="str">
        <f t="shared" si="0"/>
        <v>1</v>
      </c>
      <c r="Y37" t="str">
        <f t="shared" si="0"/>
        <v/>
      </c>
      <c r="Z37" t="str">
        <f t="shared" si="0"/>
        <v/>
      </c>
      <c r="AA37" t="str">
        <f t="shared" si="0"/>
        <v>1</v>
      </c>
      <c r="AB37" t="str">
        <f t="shared" si="0"/>
        <v>1</v>
      </c>
      <c r="AC37" t="str">
        <f t="shared" si="0"/>
        <v/>
      </c>
      <c r="AD37" t="str">
        <f t="shared" si="0"/>
        <v>1</v>
      </c>
      <c r="AE37" t="str">
        <f t="shared" si="0"/>
        <v/>
      </c>
      <c r="AF37" t="str">
        <f t="shared" si="0"/>
        <v/>
      </c>
      <c r="AG37" t="str">
        <f t="shared" si="0"/>
        <v>1</v>
      </c>
      <c r="AH37" t="str">
        <f t="shared" si="0"/>
        <v>1</v>
      </c>
      <c r="AI37">
        <f t="shared" si="0"/>
        <v>0</v>
      </c>
      <c r="AJ37">
        <f t="shared" si="0"/>
        <v>0</v>
      </c>
      <c r="AK37">
        <f t="shared" si="0"/>
        <v>0</v>
      </c>
      <c r="AL37">
        <f t="shared" si="0"/>
        <v>0</v>
      </c>
      <c r="AM37">
        <f t="shared" si="0"/>
        <v>0</v>
      </c>
      <c r="AN37">
        <f t="shared" si="0"/>
        <v>0</v>
      </c>
      <c r="AO37" t="str">
        <f t="shared" si="0"/>
        <v/>
      </c>
      <c r="AP37" t="str">
        <f t="shared" si="0"/>
        <v/>
      </c>
      <c r="AQ37">
        <f t="shared" si="0"/>
        <v>0</v>
      </c>
      <c r="AR37" t="str">
        <f t="shared" si="0"/>
        <v/>
      </c>
      <c r="AS37" t="str">
        <f t="shared" si="0"/>
        <v/>
      </c>
      <c r="AT37" t="str">
        <f t="shared" si="0"/>
        <v/>
      </c>
      <c r="AU37" t="str">
        <f t="shared" si="0"/>
        <v/>
      </c>
      <c r="AV37" t="str">
        <f t="shared" si="0"/>
        <v/>
      </c>
      <c r="AW37" t="str">
        <f t="shared" si="0"/>
        <v/>
      </c>
      <c r="AX37" t="str">
        <f t="shared" si="0"/>
        <v/>
      </c>
      <c r="AY37" t="str">
        <f t="shared" si="0"/>
        <v/>
      </c>
      <c r="AZ37" t="str">
        <f t="shared" si="0"/>
        <v/>
      </c>
      <c r="BA37" t="str">
        <f t="shared" si="0"/>
        <v/>
      </c>
      <c r="BB37" t="str">
        <f t="shared" si="0"/>
        <v/>
      </c>
      <c r="BC37">
        <f t="shared" si="0"/>
        <v>0</v>
      </c>
      <c r="BD37">
        <f t="shared" si="0"/>
        <v>0</v>
      </c>
      <c r="BE37">
        <f t="shared" si="0"/>
        <v>0</v>
      </c>
      <c r="BF37">
        <f t="shared" si="0"/>
        <v>0</v>
      </c>
      <c r="BG37">
        <f t="shared" si="0"/>
        <v>0</v>
      </c>
      <c r="BH37">
        <f t="shared" si="0"/>
        <v>0</v>
      </c>
      <c r="BI37" t="str">
        <f t="shared" si="0"/>
        <v/>
      </c>
      <c r="BJ37" t="str">
        <f t="shared" si="0"/>
        <v/>
      </c>
      <c r="BK37" t="str">
        <f t="shared" si="0"/>
        <v/>
      </c>
      <c r="BL37" t="str">
        <f t="shared" si="0"/>
        <v/>
      </c>
      <c r="BM37" t="str">
        <f t="shared" si="0"/>
        <v/>
      </c>
      <c r="BN37" t="str">
        <f t="shared" ref="BN37:DY40" si="1">INDEX(20:20,1,MATCH(BN$36,$19:$19,0))</f>
        <v/>
      </c>
      <c r="BO37" t="str">
        <f t="shared" si="1"/>
        <v/>
      </c>
      <c r="BP37" t="str">
        <f t="shared" si="1"/>
        <v/>
      </c>
      <c r="BQ37" t="str">
        <f t="shared" si="1"/>
        <v/>
      </c>
      <c r="BR37">
        <f t="shared" si="1"/>
        <v>0</v>
      </c>
      <c r="BS37">
        <f t="shared" si="1"/>
        <v>0</v>
      </c>
      <c r="BT37">
        <f t="shared" si="1"/>
        <v>0</v>
      </c>
      <c r="BU37" t="str">
        <f t="shared" si="1"/>
        <v/>
      </c>
      <c r="BV37" t="str">
        <f t="shared" si="1"/>
        <v/>
      </c>
      <c r="BW37" t="str">
        <f t="shared" si="1"/>
        <v/>
      </c>
      <c r="BX37" t="str">
        <f t="shared" si="1"/>
        <v/>
      </c>
      <c r="BY37" t="str">
        <f t="shared" si="1"/>
        <v/>
      </c>
      <c r="BZ37" t="e">
        <f t="shared" si="1"/>
        <v>#N/A</v>
      </c>
      <c r="CA37" t="str">
        <f t="shared" si="1"/>
        <v/>
      </c>
      <c r="CB37" t="str">
        <f t="shared" si="1"/>
        <v/>
      </c>
      <c r="CC37" t="str">
        <f t="shared" si="1"/>
        <v/>
      </c>
      <c r="CD37" t="str">
        <f t="shared" si="1"/>
        <v/>
      </c>
      <c r="CE37" t="str">
        <f t="shared" si="1"/>
        <v/>
      </c>
      <c r="CF37" t="str">
        <f t="shared" si="1"/>
        <v/>
      </c>
      <c r="CG37" t="str">
        <f t="shared" si="1"/>
        <v/>
      </c>
      <c r="CH37" t="str">
        <f t="shared" si="1"/>
        <v/>
      </c>
      <c r="CI37" t="str">
        <f t="shared" si="1"/>
        <v/>
      </c>
      <c r="CJ37" t="str">
        <f t="shared" si="1"/>
        <v/>
      </c>
      <c r="CK37" t="str">
        <f t="shared" si="1"/>
        <v/>
      </c>
      <c r="CL37" t="str">
        <f t="shared" si="1"/>
        <v/>
      </c>
      <c r="CM37" t="str">
        <f t="shared" si="1"/>
        <v/>
      </c>
      <c r="CN37" t="str">
        <f t="shared" si="1"/>
        <v/>
      </c>
      <c r="CO37" t="str">
        <f t="shared" si="1"/>
        <v/>
      </c>
      <c r="CP37" t="str">
        <f t="shared" si="1"/>
        <v/>
      </c>
      <c r="CQ37" t="str">
        <f t="shared" si="1"/>
        <v/>
      </c>
      <c r="CR37" t="str">
        <f t="shared" si="1"/>
        <v/>
      </c>
      <c r="CS37" t="str">
        <f t="shared" si="1"/>
        <v/>
      </c>
      <c r="CT37" t="str">
        <f t="shared" si="1"/>
        <v/>
      </c>
      <c r="CU37" t="str">
        <f t="shared" si="1"/>
        <v/>
      </c>
      <c r="CV37" t="str">
        <f t="shared" si="1"/>
        <v/>
      </c>
      <c r="CW37" t="str">
        <f t="shared" si="1"/>
        <v/>
      </c>
      <c r="CX37" t="str">
        <f t="shared" si="1"/>
        <v/>
      </c>
      <c r="CY37" t="str">
        <f t="shared" si="1"/>
        <v/>
      </c>
      <c r="CZ37" t="str">
        <f t="shared" si="1"/>
        <v/>
      </c>
      <c r="DA37" t="str">
        <f t="shared" si="1"/>
        <v/>
      </c>
      <c r="DB37" t="str">
        <f t="shared" si="1"/>
        <v/>
      </c>
      <c r="DC37" t="str">
        <f t="shared" si="1"/>
        <v/>
      </c>
      <c r="DD37" t="str">
        <f t="shared" si="1"/>
        <v/>
      </c>
      <c r="DE37" t="str">
        <f t="shared" si="1"/>
        <v/>
      </c>
      <c r="DF37" t="str">
        <f t="shared" si="1"/>
        <v/>
      </c>
      <c r="DG37" t="str">
        <f t="shared" si="1"/>
        <v/>
      </c>
      <c r="DH37" t="str">
        <f t="shared" si="1"/>
        <v/>
      </c>
      <c r="DI37" t="str">
        <f t="shared" si="1"/>
        <v/>
      </c>
      <c r="DJ37" t="str">
        <f t="shared" si="1"/>
        <v/>
      </c>
      <c r="DK37" t="str">
        <f t="shared" si="1"/>
        <v/>
      </c>
      <c r="DL37" t="str">
        <f t="shared" si="1"/>
        <v/>
      </c>
      <c r="DM37" t="str">
        <f t="shared" si="1"/>
        <v/>
      </c>
      <c r="DN37" t="str">
        <f t="shared" si="1"/>
        <v/>
      </c>
      <c r="DO37" t="str">
        <f t="shared" si="1"/>
        <v/>
      </c>
      <c r="DP37" t="str">
        <f t="shared" si="1"/>
        <v/>
      </c>
      <c r="DQ37" t="str">
        <f t="shared" si="1"/>
        <v/>
      </c>
      <c r="DR37" t="str">
        <f t="shared" si="1"/>
        <v/>
      </c>
      <c r="DS37" t="str">
        <f t="shared" si="1"/>
        <v/>
      </c>
      <c r="DT37" t="str">
        <f t="shared" si="1"/>
        <v/>
      </c>
      <c r="DU37" t="str">
        <f t="shared" si="1"/>
        <v/>
      </c>
      <c r="DV37" t="str">
        <f t="shared" si="1"/>
        <v/>
      </c>
      <c r="DW37" t="str">
        <f t="shared" si="1"/>
        <v/>
      </c>
      <c r="DX37" t="str">
        <f t="shared" si="1"/>
        <v/>
      </c>
      <c r="DY37" t="str">
        <f t="shared" si="1"/>
        <v/>
      </c>
      <c r="DZ37" t="str">
        <f t="shared" ref="DZ37:GK41" si="2">INDEX(20:20,1,MATCH(DZ$36,$19:$19,0))</f>
        <v/>
      </c>
      <c r="EA37" t="str">
        <f t="shared" si="2"/>
        <v/>
      </c>
      <c r="EB37" t="str">
        <f t="shared" si="2"/>
        <v/>
      </c>
      <c r="EC37" t="str">
        <f t="shared" si="2"/>
        <v/>
      </c>
      <c r="ED37" t="str">
        <f t="shared" si="2"/>
        <v/>
      </c>
      <c r="EE37" t="str">
        <f t="shared" si="2"/>
        <v/>
      </c>
      <c r="EF37" t="str">
        <f t="shared" si="2"/>
        <v/>
      </c>
      <c r="EG37" t="str">
        <f t="shared" si="2"/>
        <v/>
      </c>
      <c r="EH37" t="str">
        <f t="shared" si="2"/>
        <v/>
      </c>
      <c r="EI37" t="str">
        <f t="shared" si="2"/>
        <v/>
      </c>
      <c r="EJ37" t="str">
        <f t="shared" si="2"/>
        <v/>
      </c>
      <c r="EK37" t="str">
        <f t="shared" si="2"/>
        <v/>
      </c>
      <c r="EL37" t="str">
        <f t="shared" si="2"/>
        <v/>
      </c>
      <c r="EM37" t="str">
        <f t="shared" si="2"/>
        <v/>
      </c>
      <c r="EN37" t="str">
        <f t="shared" si="2"/>
        <v/>
      </c>
      <c r="EO37" t="str">
        <f t="shared" si="2"/>
        <v/>
      </c>
      <c r="EP37" t="str">
        <f t="shared" si="2"/>
        <v/>
      </c>
      <c r="EQ37" t="str">
        <f t="shared" si="2"/>
        <v/>
      </c>
      <c r="ER37" t="str">
        <f t="shared" si="2"/>
        <v/>
      </c>
      <c r="ES37" t="str">
        <f t="shared" si="2"/>
        <v/>
      </c>
      <c r="ET37" t="str">
        <f t="shared" si="2"/>
        <v/>
      </c>
      <c r="EU37" t="str">
        <f t="shared" si="2"/>
        <v/>
      </c>
      <c r="EV37" t="str">
        <f t="shared" si="2"/>
        <v/>
      </c>
      <c r="EW37" t="str">
        <f t="shared" si="2"/>
        <v/>
      </c>
      <c r="EX37" t="str">
        <f t="shared" si="2"/>
        <v/>
      </c>
      <c r="EY37" t="str">
        <f t="shared" si="2"/>
        <v/>
      </c>
      <c r="EZ37" t="str">
        <f t="shared" si="2"/>
        <v/>
      </c>
      <c r="FA37" t="str">
        <f t="shared" si="2"/>
        <v/>
      </c>
      <c r="FB37" t="str">
        <f t="shared" si="2"/>
        <v/>
      </c>
      <c r="FC37" t="str">
        <f t="shared" si="2"/>
        <v/>
      </c>
      <c r="FD37" t="str">
        <f t="shared" si="2"/>
        <v/>
      </c>
      <c r="FE37" t="str">
        <f t="shared" si="2"/>
        <v/>
      </c>
      <c r="FF37" t="str">
        <f t="shared" si="2"/>
        <v/>
      </c>
      <c r="FG37" t="str">
        <f t="shared" si="2"/>
        <v/>
      </c>
      <c r="FH37" t="str">
        <f t="shared" si="2"/>
        <v/>
      </c>
      <c r="FI37" t="str">
        <f t="shared" si="2"/>
        <v/>
      </c>
      <c r="FJ37" t="str">
        <f t="shared" si="2"/>
        <v/>
      </c>
      <c r="FK37" t="str">
        <f t="shared" si="2"/>
        <v/>
      </c>
      <c r="FL37" t="str">
        <f t="shared" si="2"/>
        <v/>
      </c>
      <c r="FM37" t="str">
        <f t="shared" si="2"/>
        <v/>
      </c>
      <c r="FN37" t="str">
        <f t="shared" si="2"/>
        <v/>
      </c>
      <c r="FO37" t="str">
        <f t="shared" si="2"/>
        <v/>
      </c>
      <c r="FP37" t="str">
        <f t="shared" si="2"/>
        <v/>
      </c>
      <c r="FQ37" t="str">
        <f t="shared" si="2"/>
        <v/>
      </c>
      <c r="FR37" t="str">
        <f t="shared" si="2"/>
        <v/>
      </c>
      <c r="FS37" t="str">
        <f t="shared" si="2"/>
        <v/>
      </c>
      <c r="FT37" t="str">
        <f t="shared" si="2"/>
        <v/>
      </c>
      <c r="FU37" t="str">
        <f t="shared" si="2"/>
        <v/>
      </c>
      <c r="FV37" t="str">
        <f t="shared" si="2"/>
        <v/>
      </c>
      <c r="FW37" t="str">
        <f t="shared" si="2"/>
        <v/>
      </c>
      <c r="FX37" t="str">
        <f t="shared" si="2"/>
        <v/>
      </c>
      <c r="FY37" t="str">
        <f t="shared" si="2"/>
        <v/>
      </c>
      <c r="FZ37" t="str">
        <f t="shared" si="2"/>
        <v/>
      </c>
      <c r="GA37" t="str">
        <f t="shared" si="2"/>
        <v/>
      </c>
      <c r="GB37" t="str">
        <f t="shared" si="2"/>
        <v/>
      </c>
      <c r="GC37" t="str">
        <f t="shared" si="2"/>
        <v/>
      </c>
      <c r="GD37" t="str">
        <f t="shared" si="2"/>
        <v/>
      </c>
      <c r="GE37" t="str">
        <f t="shared" si="2"/>
        <v/>
      </c>
      <c r="GF37" t="str">
        <f t="shared" si="2"/>
        <v/>
      </c>
      <c r="GG37" t="str">
        <f t="shared" si="2"/>
        <v/>
      </c>
      <c r="GH37" t="str">
        <f t="shared" si="2"/>
        <v/>
      </c>
      <c r="GI37" t="str">
        <f t="shared" si="2"/>
        <v/>
      </c>
      <c r="GJ37" t="str">
        <f t="shared" si="2"/>
        <v/>
      </c>
      <c r="GK37" t="str">
        <f t="shared" si="2"/>
        <v/>
      </c>
      <c r="GL37" t="str">
        <f t="shared" ref="GL37:HG41" si="3">INDEX(20:20,1,MATCH(GL$36,$19:$19,0))</f>
        <v/>
      </c>
      <c r="GM37" t="str">
        <f t="shared" si="3"/>
        <v/>
      </c>
      <c r="GN37" t="str">
        <f t="shared" si="3"/>
        <v/>
      </c>
      <c r="GO37" t="str">
        <f t="shared" si="3"/>
        <v>00000000</v>
      </c>
      <c r="GP37" t="str">
        <f t="shared" si="3"/>
        <v/>
      </c>
      <c r="GQ37" t="str">
        <f t="shared" si="3"/>
        <v/>
      </c>
      <c r="GR37" t="str">
        <f t="shared" si="3"/>
        <v/>
      </c>
      <c r="GS37" t="str">
        <f t="shared" si="3"/>
        <v/>
      </c>
      <c r="GT37" t="str">
        <f t="shared" si="3"/>
        <v/>
      </c>
      <c r="GU37" t="str">
        <f t="shared" si="3"/>
        <v/>
      </c>
      <c r="GV37" t="str">
        <f t="shared" si="3"/>
        <v/>
      </c>
      <c r="GW37" t="str">
        <f t="shared" si="3"/>
        <v/>
      </c>
      <c r="GX37">
        <f t="shared" si="3"/>
        <v>0</v>
      </c>
      <c r="GY37" t="str">
        <f t="shared" si="3"/>
        <v/>
      </c>
      <c r="GZ37" t="str">
        <f t="shared" si="3"/>
        <v/>
      </c>
      <c r="HA37" t="str">
        <f t="shared" si="3"/>
        <v/>
      </c>
      <c r="HB37" t="e">
        <f t="shared" si="3"/>
        <v>#N/A</v>
      </c>
      <c r="HC37" t="str">
        <f t="shared" si="3"/>
        <v/>
      </c>
      <c r="HD37" t="str">
        <f t="shared" si="3"/>
        <v/>
      </c>
      <c r="HE37" t="str">
        <f t="shared" si="3"/>
        <v/>
      </c>
      <c r="HF37" t="str">
        <f t="shared" si="3"/>
        <v>0</v>
      </c>
      <c r="HG37" t="str">
        <f t="shared" si="3"/>
        <v/>
      </c>
    </row>
    <row r="38" spans="1:215">
      <c r="A38">
        <f t="shared" ref="A38:P41" si="4">INDEX(21:21,1,MATCH(A$36,$19:$19,0))</f>
        <v>0</v>
      </c>
      <c r="B38" t="str">
        <f t="shared" si="4"/>
        <v>20/0/0</v>
      </c>
      <c r="C38" t="str">
        <f t="shared" si="4"/>
        <v>20/0/0</v>
      </c>
      <c r="D38" t="str">
        <f t="shared" si="4"/>
        <v>0000000000</v>
      </c>
      <c r="E38" t="str">
        <f t="shared" si="4"/>
        <v>0000</v>
      </c>
      <c r="F38">
        <f t="shared" si="4"/>
        <v>0</v>
      </c>
      <c r="G38" t="str">
        <f t="shared" si="4"/>
        <v>000000</v>
      </c>
      <c r="H38" t="str">
        <f t="shared" si="4"/>
        <v/>
      </c>
      <c r="I38" t="str">
        <f t="shared" si="4"/>
        <v/>
      </c>
      <c r="J38" t="str">
        <f t="shared" si="4"/>
        <v/>
      </c>
      <c r="K38" t="str">
        <f t="shared" si="4"/>
        <v/>
      </c>
      <c r="L38" t="str">
        <f t="shared" si="4"/>
        <v/>
      </c>
      <c r="M38" t="str">
        <f t="shared" si="4"/>
        <v/>
      </c>
      <c r="N38" t="str">
        <f t="shared" si="4"/>
        <v/>
      </c>
      <c r="O38" t="str">
        <f t="shared" si="4"/>
        <v/>
      </c>
      <c r="P38" t="str">
        <f t="shared" si="4"/>
        <v/>
      </c>
      <c r="Q38" t="str">
        <f t="shared" si="0"/>
        <v/>
      </c>
      <c r="R38" t="str">
        <f t="shared" si="0"/>
        <v/>
      </c>
      <c r="S38" t="str">
        <f t="shared" si="0"/>
        <v/>
      </c>
      <c r="T38" t="str">
        <f t="shared" si="0"/>
        <v/>
      </c>
      <c r="U38" t="str">
        <f t="shared" si="0"/>
        <v/>
      </c>
      <c r="V38" t="str">
        <f t="shared" si="0"/>
        <v/>
      </c>
      <c r="W38">
        <f t="shared" si="0"/>
        <v>1</v>
      </c>
      <c r="X38" t="str">
        <f t="shared" si="0"/>
        <v>1</v>
      </c>
      <c r="Y38" t="str">
        <f t="shared" si="0"/>
        <v/>
      </c>
      <c r="Z38" t="str">
        <f t="shared" si="0"/>
        <v/>
      </c>
      <c r="AA38" t="str">
        <f t="shared" si="0"/>
        <v>1</v>
      </c>
      <c r="AB38" t="str">
        <f t="shared" si="0"/>
        <v>1</v>
      </c>
      <c r="AC38" t="str">
        <f t="shared" si="0"/>
        <v/>
      </c>
      <c r="AD38" t="str">
        <f t="shared" si="0"/>
        <v>1</v>
      </c>
      <c r="AE38" t="str">
        <f t="shared" si="0"/>
        <v/>
      </c>
      <c r="AF38" t="str">
        <f t="shared" si="0"/>
        <v/>
      </c>
      <c r="AG38" t="str">
        <f t="shared" si="0"/>
        <v>1</v>
      </c>
      <c r="AH38" t="str">
        <f t="shared" si="0"/>
        <v>1</v>
      </c>
      <c r="AI38">
        <f t="shared" si="0"/>
        <v>0</v>
      </c>
      <c r="AJ38">
        <f t="shared" si="0"/>
        <v>0</v>
      </c>
      <c r="AK38">
        <f t="shared" si="0"/>
        <v>0</v>
      </c>
      <c r="AL38">
        <f t="shared" si="0"/>
        <v>0</v>
      </c>
      <c r="AM38">
        <f t="shared" si="0"/>
        <v>0</v>
      </c>
      <c r="AN38">
        <f t="shared" si="0"/>
        <v>0</v>
      </c>
      <c r="AO38" t="str">
        <f t="shared" si="0"/>
        <v/>
      </c>
      <c r="AP38" t="str">
        <f t="shared" si="0"/>
        <v/>
      </c>
      <c r="AQ38">
        <f t="shared" si="0"/>
        <v>0</v>
      </c>
      <c r="AR38" t="str">
        <f t="shared" si="0"/>
        <v/>
      </c>
      <c r="AS38" t="str">
        <f t="shared" si="0"/>
        <v/>
      </c>
      <c r="AT38" t="str">
        <f t="shared" si="0"/>
        <v/>
      </c>
      <c r="AU38" t="str">
        <f t="shared" si="0"/>
        <v/>
      </c>
      <c r="AV38" t="str">
        <f t="shared" si="0"/>
        <v/>
      </c>
      <c r="AW38" t="str">
        <f t="shared" si="0"/>
        <v/>
      </c>
      <c r="AX38" t="str">
        <f t="shared" si="0"/>
        <v/>
      </c>
      <c r="AY38" t="str">
        <f t="shared" si="0"/>
        <v/>
      </c>
      <c r="AZ38" t="str">
        <f t="shared" si="0"/>
        <v/>
      </c>
      <c r="BA38" t="str">
        <f t="shared" si="0"/>
        <v/>
      </c>
      <c r="BB38" t="str">
        <f t="shared" si="0"/>
        <v/>
      </c>
      <c r="BC38">
        <f t="shared" si="0"/>
        <v>0</v>
      </c>
      <c r="BD38">
        <f t="shared" si="0"/>
        <v>0</v>
      </c>
      <c r="BE38">
        <f t="shared" si="0"/>
        <v>0</v>
      </c>
      <c r="BF38">
        <f t="shared" si="0"/>
        <v>0</v>
      </c>
      <c r="BG38">
        <f t="shared" si="0"/>
        <v>0</v>
      </c>
      <c r="BH38">
        <f t="shared" si="0"/>
        <v>0</v>
      </c>
      <c r="BI38" t="str">
        <f t="shared" si="0"/>
        <v/>
      </c>
      <c r="BJ38" t="str">
        <f t="shared" si="0"/>
        <v/>
      </c>
      <c r="BK38" t="str">
        <f t="shared" si="0"/>
        <v/>
      </c>
      <c r="BL38" t="str">
        <f t="shared" si="0"/>
        <v/>
      </c>
      <c r="BM38" t="str">
        <f t="shared" si="0"/>
        <v/>
      </c>
      <c r="BN38" t="str">
        <f t="shared" si="1"/>
        <v/>
      </c>
      <c r="BO38" t="str">
        <f t="shared" si="1"/>
        <v/>
      </c>
      <c r="BP38" t="str">
        <f t="shared" si="1"/>
        <v/>
      </c>
      <c r="BQ38" t="str">
        <f t="shared" si="1"/>
        <v/>
      </c>
      <c r="BR38">
        <f t="shared" si="1"/>
        <v>0</v>
      </c>
      <c r="BS38">
        <f t="shared" si="1"/>
        <v>0</v>
      </c>
      <c r="BT38">
        <f t="shared" si="1"/>
        <v>0</v>
      </c>
      <c r="BU38" t="str">
        <f t="shared" si="1"/>
        <v/>
      </c>
      <c r="BV38" t="str">
        <f t="shared" si="1"/>
        <v/>
      </c>
      <c r="BW38" t="str">
        <f t="shared" si="1"/>
        <v/>
      </c>
      <c r="BX38" t="str">
        <f t="shared" si="1"/>
        <v/>
      </c>
      <c r="BY38" t="str">
        <f t="shared" si="1"/>
        <v/>
      </c>
      <c r="BZ38" t="e">
        <f t="shared" si="1"/>
        <v>#N/A</v>
      </c>
      <c r="CA38" t="str">
        <f t="shared" si="1"/>
        <v/>
      </c>
      <c r="CB38" t="str">
        <f t="shared" si="1"/>
        <v/>
      </c>
      <c r="CC38" t="str">
        <f t="shared" si="1"/>
        <v/>
      </c>
      <c r="CD38" t="str">
        <f t="shared" si="1"/>
        <v/>
      </c>
      <c r="CE38" t="str">
        <f t="shared" si="1"/>
        <v/>
      </c>
      <c r="CF38" t="str">
        <f t="shared" si="1"/>
        <v/>
      </c>
      <c r="CG38" t="str">
        <f t="shared" si="1"/>
        <v/>
      </c>
      <c r="CH38" t="str">
        <f t="shared" si="1"/>
        <v/>
      </c>
      <c r="CI38" t="str">
        <f t="shared" si="1"/>
        <v/>
      </c>
      <c r="CJ38" t="str">
        <f t="shared" si="1"/>
        <v/>
      </c>
      <c r="CK38" t="str">
        <f t="shared" si="1"/>
        <v/>
      </c>
      <c r="CL38" t="str">
        <f t="shared" si="1"/>
        <v/>
      </c>
      <c r="CM38" t="str">
        <f t="shared" si="1"/>
        <v/>
      </c>
      <c r="CN38" t="str">
        <f t="shared" si="1"/>
        <v/>
      </c>
      <c r="CO38" t="str">
        <f t="shared" si="1"/>
        <v/>
      </c>
      <c r="CP38" t="str">
        <f t="shared" si="1"/>
        <v/>
      </c>
      <c r="CQ38" t="str">
        <f t="shared" si="1"/>
        <v/>
      </c>
      <c r="CR38" t="str">
        <f t="shared" si="1"/>
        <v/>
      </c>
      <c r="CS38" t="str">
        <f t="shared" si="1"/>
        <v/>
      </c>
      <c r="CT38" t="str">
        <f t="shared" si="1"/>
        <v/>
      </c>
      <c r="CU38" t="str">
        <f t="shared" si="1"/>
        <v/>
      </c>
      <c r="CV38" t="str">
        <f t="shared" si="1"/>
        <v/>
      </c>
      <c r="CW38" t="str">
        <f t="shared" si="1"/>
        <v/>
      </c>
      <c r="CX38" t="str">
        <f t="shared" si="1"/>
        <v/>
      </c>
      <c r="CY38" t="str">
        <f t="shared" si="1"/>
        <v/>
      </c>
      <c r="CZ38" t="str">
        <f t="shared" si="1"/>
        <v/>
      </c>
      <c r="DA38" t="str">
        <f t="shared" si="1"/>
        <v/>
      </c>
      <c r="DB38" t="str">
        <f t="shared" si="1"/>
        <v/>
      </c>
      <c r="DC38" t="str">
        <f t="shared" si="1"/>
        <v/>
      </c>
      <c r="DD38" t="str">
        <f t="shared" si="1"/>
        <v/>
      </c>
      <c r="DE38" t="str">
        <f t="shared" si="1"/>
        <v/>
      </c>
      <c r="DF38" t="str">
        <f t="shared" si="1"/>
        <v/>
      </c>
      <c r="DG38" t="str">
        <f t="shared" si="1"/>
        <v/>
      </c>
      <c r="DH38" t="str">
        <f t="shared" si="1"/>
        <v/>
      </c>
      <c r="DI38" t="str">
        <f t="shared" si="1"/>
        <v/>
      </c>
      <c r="DJ38" t="str">
        <f t="shared" si="1"/>
        <v/>
      </c>
      <c r="DK38" t="str">
        <f t="shared" si="1"/>
        <v/>
      </c>
      <c r="DL38" t="str">
        <f t="shared" si="1"/>
        <v/>
      </c>
      <c r="DM38" t="str">
        <f t="shared" si="1"/>
        <v/>
      </c>
      <c r="DN38" t="str">
        <f t="shared" si="1"/>
        <v/>
      </c>
      <c r="DO38" t="str">
        <f t="shared" si="1"/>
        <v/>
      </c>
      <c r="DP38" t="str">
        <f t="shared" si="1"/>
        <v/>
      </c>
      <c r="DQ38" t="str">
        <f t="shared" si="1"/>
        <v/>
      </c>
      <c r="DR38" t="str">
        <f t="shared" si="1"/>
        <v/>
      </c>
      <c r="DS38" t="str">
        <f t="shared" si="1"/>
        <v/>
      </c>
      <c r="DT38" t="str">
        <f t="shared" si="1"/>
        <v/>
      </c>
      <c r="DU38" t="str">
        <f t="shared" si="1"/>
        <v/>
      </c>
      <c r="DV38" t="str">
        <f t="shared" si="1"/>
        <v/>
      </c>
      <c r="DW38" t="str">
        <f t="shared" si="1"/>
        <v/>
      </c>
      <c r="DX38" t="str">
        <f t="shared" si="1"/>
        <v/>
      </c>
      <c r="DY38" t="str">
        <f t="shared" si="1"/>
        <v/>
      </c>
      <c r="DZ38" t="str">
        <f t="shared" si="2"/>
        <v/>
      </c>
      <c r="EA38" t="str">
        <f t="shared" si="2"/>
        <v/>
      </c>
      <c r="EB38" t="str">
        <f t="shared" si="2"/>
        <v/>
      </c>
      <c r="EC38" t="str">
        <f t="shared" si="2"/>
        <v/>
      </c>
      <c r="ED38" t="str">
        <f t="shared" si="2"/>
        <v/>
      </c>
      <c r="EE38" t="str">
        <f t="shared" si="2"/>
        <v/>
      </c>
      <c r="EF38" t="str">
        <f t="shared" si="2"/>
        <v/>
      </c>
      <c r="EG38" t="str">
        <f t="shared" si="2"/>
        <v/>
      </c>
      <c r="EH38" t="str">
        <f t="shared" si="2"/>
        <v/>
      </c>
      <c r="EI38" t="str">
        <f t="shared" si="2"/>
        <v/>
      </c>
      <c r="EJ38" t="str">
        <f t="shared" si="2"/>
        <v/>
      </c>
      <c r="EK38" t="str">
        <f t="shared" si="2"/>
        <v/>
      </c>
      <c r="EL38" t="str">
        <f t="shared" si="2"/>
        <v/>
      </c>
      <c r="EM38" t="str">
        <f t="shared" si="2"/>
        <v/>
      </c>
      <c r="EN38" t="str">
        <f t="shared" si="2"/>
        <v/>
      </c>
      <c r="EO38" t="str">
        <f t="shared" si="2"/>
        <v/>
      </c>
      <c r="EP38" t="str">
        <f t="shared" si="2"/>
        <v/>
      </c>
      <c r="EQ38" t="str">
        <f t="shared" si="2"/>
        <v/>
      </c>
      <c r="ER38" t="str">
        <f t="shared" si="2"/>
        <v/>
      </c>
      <c r="ES38" t="str">
        <f t="shared" si="2"/>
        <v/>
      </c>
      <c r="ET38" t="str">
        <f t="shared" si="2"/>
        <v/>
      </c>
      <c r="EU38" t="str">
        <f t="shared" si="2"/>
        <v/>
      </c>
      <c r="EV38" t="str">
        <f t="shared" si="2"/>
        <v/>
      </c>
      <c r="EW38" t="str">
        <f t="shared" si="2"/>
        <v/>
      </c>
      <c r="EX38" t="str">
        <f t="shared" si="2"/>
        <v/>
      </c>
      <c r="EY38" t="str">
        <f t="shared" si="2"/>
        <v/>
      </c>
      <c r="EZ38" t="str">
        <f t="shared" si="2"/>
        <v/>
      </c>
      <c r="FA38" t="str">
        <f t="shared" si="2"/>
        <v/>
      </c>
      <c r="FB38" t="str">
        <f t="shared" si="2"/>
        <v/>
      </c>
      <c r="FC38" t="str">
        <f t="shared" si="2"/>
        <v/>
      </c>
      <c r="FD38" t="str">
        <f t="shared" si="2"/>
        <v/>
      </c>
      <c r="FE38" t="str">
        <f t="shared" si="2"/>
        <v/>
      </c>
      <c r="FF38" t="str">
        <f t="shared" si="2"/>
        <v/>
      </c>
      <c r="FG38" t="str">
        <f t="shared" si="2"/>
        <v/>
      </c>
      <c r="FH38" t="str">
        <f t="shared" si="2"/>
        <v/>
      </c>
      <c r="FI38" t="str">
        <f t="shared" si="2"/>
        <v/>
      </c>
      <c r="FJ38" t="str">
        <f t="shared" si="2"/>
        <v/>
      </c>
      <c r="FK38" t="str">
        <f t="shared" si="2"/>
        <v/>
      </c>
      <c r="FL38" t="str">
        <f t="shared" si="2"/>
        <v/>
      </c>
      <c r="FM38" t="str">
        <f t="shared" si="2"/>
        <v/>
      </c>
      <c r="FN38" t="str">
        <f t="shared" si="2"/>
        <v/>
      </c>
      <c r="FO38" t="str">
        <f t="shared" si="2"/>
        <v/>
      </c>
      <c r="FP38" t="str">
        <f t="shared" si="2"/>
        <v/>
      </c>
      <c r="FQ38" t="str">
        <f t="shared" si="2"/>
        <v/>
      </c>
      <c r="FR38" t="str">
        <f t="shared" si="2"/>
        <v/>
      </c>
      <c r="FS38" t="str">
        <f t="shared" si="2"/>
        <v/>
      </c>
      <c r="FT38" t="str">
        <f t="shared" si="2"/>
        <v/>
      </c>
      <c r="FU38" t="str">
        <f t="shared" si="2"/>
        <v/>
      </c>
      <c r="FV38" t="str">
        <f t="shared" si="2"/>
        <v/>
      </c>
      <c r="FW38" t="str">
        <f t="shared" si="2"/>
        <v/>
      </c>
      <c r="FX38" t="str">
        <f t="shared" si="2"/>
        <v/>
      </c>
      <c r="FY38" t="str">
        <f t="shared" si="2"/>
        <v/>
      </c>
      <c r="FZ38" t="str">
        <f t="shared" si="2"/>
        <v/>
      </c>
      <c r="GA38" t="str">
        <f t="shared" si="2"/>
        <v/>
      </c>
      <c r="GB38" t="str">
        <f t="shared" si="2"/>
        <v/>
      </c>
      <c r="GC38" t="str">
        <f t="shared" si="2"/>
        <v/>
      </c>
      <c r="GD38" t="str">
        <f t="shared" si="2"/>
        <v/>
      </c>
      <c r="GE38" t="str">
        <f t="shared" si="2"/>
        <v/>
      </c>
      <c r="GF38" t="str">
        <f t="shared" si="2"/>
        <v/>
      </c>
      <c r="GG38" t="str">
        <f t="shared" si="2"/>
        <v/>
      </c>
      <c r="GH38" t="str">
        <f t="shared" si="2"/>
        <v/>
      </c>
      <c r="GI38" t="str">
        <f t="shared" si="2"/>
        <v/>
      </c>
      <c r="GJ38" t="str">
        <f t="shared" si="2"/>
        <v/>
      </c>
      <c r="GK38" t="str">
        <f t="shared" si="2"/>
        <v/>
      </c>
      <c r="GL38" t="str">
        <f t="shared" si="3"/>
        <v/>
      </c>
      <c r="GM38" t="str">
        <f t="shared" si="3"/>
        <v/>
      </c>
      <c r="GN38" t="str">
        <f t="shared" si="3"/>
        <v/>
      </c>
      <c r="GO38" t="str">
        <f t="shared" si="3"/>
        <v>00000000</v>
      </c>
      <c r="GP38" t="str">
        <f t="shared" si="3"/>
        <v/>
      </c>
      <c r="GQ38" t="str">
        <f t="shared" si="3"/>
        <v/>
      </c>
      <c r="GR38" t="str">
        <f t="shared" si="3"/>
        <v/>
      </c>
      <c r="GS38" t="str">
        <f t="shared" si="3"/>
        <v/>
      </c>
      <c r="GT38" t="str">
        <f t="shared" si="3"/>
        <v/>
      </c>
      <c r="GU38" t="str">
        <f t="shared" si="3"/>
        <v/>
      </c>
      <c r="GV38" t="str">
        <f t="shared" si="3"/>
        <v/>
      </c>
      <c r="GW38" t="str">
        <f t="shared" si="3"/>
        <v/>
      </c>
      <c r="GX38">
        <f t="shared" si="3"/>
        <v>0</v>
      </c>
      <c r="GY38" t="str">
        <f t="shared" si="3"/>
        <v/>
      </c>
      <c r="GZ38" t="str">
        <f t="shared" si="3"/>
        <v/>
      </c>
      <c r="HA38" t="str">
        <f t="shared" si="3"/>
        <v/>
      </c>
      <c r="HB38" t="e">
        <f t="shared" si="3"/>
        <v>#N/A</v>
      </c>
      <c r="HC38" t="str">
        <f t="shared" si="3"/>
        <v/>
      </c>
      <c r="HD38" t="str">
        <f t="shared" si="3"/>
        <v/>
      </c>
      <c r="HE38" t="str">
        <f t="shared" si="3"/>
        <v/>
      </c>
      <c r="HF38" t="str">
        <f t="shared" si="3"/>
        <v>0</v>
      </c>
      <c r="HG38" t="str">
        <f t="shared" si="3"/>
        <v/>
      </c>
    </row>
    <row r="39" spans="1:215">
      <c r="A39">
        <f t="shared" si="4"/>
        <v>0</v>
      </c>
      <c r="B39" t="str">
        <f t="shared" ref="B39:BM41" si="5">INDEX(22:22,1,MATCH(B$36,$19:$19,0))</f>
        <v>20/0/0</v>
      </c>
      <c r="C39" t="str">
        <f t="shared" si="5"/>
        <v>20/0/0</v>
      </c>
      <c r="D39" t="str">
        <f t="shared" si="5"/>
        <v>0000000000</v>
      </c>
      <c r="E39" t="str">
        <f t="shared" si="5"/>
        <v>0000</v>
      </c>
      <c r="F39">
        <f t="shared" si="5"/>
        <v>0</v>
      </c>
      <c r="G39" t="str">
        <f t="shared" si="5"/>
        <v>000000</v>
      </c>
      <c r="H39" t="str">
        <f t="shared" si="5"/>
        <v/>
      </c>
      <c r="I39" t="str">
        <f t="shared" si="5"/>
        <v/>
      </c>
      <c r="J39" t="str">
        <f t="shared" si="5"/>
        <v/>
      </c>
      <c r="K39" t="str">
        <f t="shared" si="5"/>
        <v/>
      </c>
      <c r="L39" t="str">
        <f t="shared" si="5"/>
        <v/>
      </c>
      <c r="M39" t="str">
        <f t="shared" si="5"/>
        <v/>
      </c>
      <c r="N39" t="str">
        <f t="shared" si="5"/>
        <v/>
      </c>
      <c r="O39" t="str">
        <f t="shared" si="5"/>
        <v/>
      </c>
      <c r="P39" t="str">
        <f t="shared" si="5"/>
        <v/>
      </c>
      <c r="Q39" t="str">
        <f t="shared" si="5"/>
        <v/>
      </c>
      <c r="R39" t="str">
        <f t="shared" si="5"/>
        <v/>
      </c>
      <c r="S39" t="str">
        <f t="shared" si="5"/>
        <v/>
      </c>
      <c r="T39" t="str">
        <f t="shared" si="5"/>
        <v/>
      </c>
      <c r="U39" t="str">
        <f t="shared" si="5"/>
        <v/>
      </c>
      <c r="V39" t="str">
        <f t="shared" si="5"/>
        <v/>
      </c>
      <c r="W39">
        <f t="shared" si="5"/>
        <v>1</v>
      </c>
      <c r="X39" t="str">
        <f t="shared" si="5"/>
        <v>1</v>
      </c>
      <c r="Y39" t="str">
        <f t="shared" si="5"/>
        <v/>
      </c>
      <c r="Z39" t="str">
        <f t="shared" si="5"/>
        <v/>
      </c>
      <c r="AA39" t="str">
        <f t="shared" si="5"/>
        <v>1</v>
      </c>
      <c r="AB39" t="str">
        <f t="shared" si="5"/>
        <v>1</v>
      </c>
      <c r="AC39" t="str">
        <f t="shared" si="5"/>
        <v/>
      </c>
      <c r="AD39" t="str">
        <f t="shared" si="5"/>
        <v>1</v>
      </c>
      <c r="AE39" t="str">
        <f t="shared" si="5"/>
        <v/>
      </c>
      <c r="AF39" t="str">
        <f t="shared" si="5"/>
        <v/>
      </c>
      <c r="AG39" t="str">
        <f t="shared" si="5"/>
        <v>1</v>
      </c>
      <c r="AH39" t="str">
        <f t="shared" si="5"/>
        <v>1</v>
      </c>
      <c r="AI39">
        <f t="shared" si="5"/>
        <v>0</v>
      </c>
      <c r="AJ39">
        <f t="shared" si="5"/>
        <v>0</v>
      </c>
      <c r="AK39">
        <f t="shared" si="5"/>
        <v>0</v>
      </c>
      <c r="AL39">
        <f t="shared" si="5"/>
        <v>0</v>
      </c>
      <c r="AM39">
        <f t="shared" si="5"/>
        <v>0</v>
      </c>
      <c r="AN39">
        <f t="shared" si="5"/>
        <v>0</v>
      </c>
      <c r="AO39" t="str">
        <f t="shared" si="5"/>
        <v/>
      </c>
      <c r="AP39" t="str">
        <f t="shared" si="5"/>
        <v/>
      </c>
      <c r="AQ39">
        <f t="shared" si="5"/>
        <v>0</v>
      </c>
      <c r="AR39" t="str">
        <f t="shared" si="5"/>
        <v/>
      </c>
      <c r="AS39" t="str">
        <f t="shared" si="5"/>
        <v/>
      </c>
      <c r="AT39" t="str">
        <f t="shared" si="5"/>
        <v/>
      </c>
      <c r="AU39" t="str">
        <f t="shared" si="5"/>
        <v/>
      </c>
      <c r="AV39" t="str">
        <f t="shared" si="5"/>
        <v/>
      </c>
      <c r="AW39" t="str">
        <f t="shared" si="5"/>
        <v/>
      </c>
      <c r="AX39" t="str">
        <f t="shared" si="5"/>
        <v/>
      </c>
      <c r="AY39" t="str">
        <f t="shared" si="5"/>
        <v/>
      </c>
      <c r="AZ39" t="str">
        <f t="shared" si="5"/>
        <v/>
      </c>
      <c r="BA39" t="str">
        <f t="shared" si="5"/>
        <v/>
      </c>
      <c r="BB39" t="str">
        <f t="shared" si="5"/>
        <v/>
      </c>
      <c r="BC39">
        <f t="shared" si="5"/>
        <v>0</v>
      </c>
      <c r="BD39">
        <f t="shared" si="5"/>
        <v>0</v>
      </c>
      <c r="BE39">
        <f t="shared" si="5"/>
        <v>0</v>
      </c>
      <c r="BF39">
        <f t="shared" si="5"/>
        <v>0</v>
      </c>
      <c r="BG39">
        <f t="shared" si="5"/>
        <v>0</v>
      </c>
      <c r="BH39">
        <f t="shared" si="5"/>
        <v>0</v>
      </c>
      <c r="BI39" t="str">
        <f t="shared" si="5"/>
        <v/>
      </c>
      <c r="BJ39" t="str">
        <f t="shared" si="5"/>
        <v/>
      </c>
      <c r="BK39" t="str">
        <f t="shared" si="5"/>
        <v/>
      </c>
      <c r="BL39" t="str">
        <f t="shared" si="5"/>
        <v/>
      </c>
      <c r="BM39" t="str">
        <f t="shared" si="5"/>
        <v/>
      </c>
      <c r="BN39" t="str">
        <f t="shared" si="1"/>
        <v/>
      </c>
      <c r="BO39" t="str">
        <f t="shared" si="1"/>
        <v/>
      </c>
      <c r="BP39" t="str">
        <f t="shared" si="1"/>
        <v/>
      </c>
      <c r="BQ39" t="str">
        <f t="shared" si="1"/>
        <v/>
      </c>
      <c r="BR39">
        <f t="shared" si="1"/>
        <v>0</v>
      </c>
      <c r="BS39">
        <f t="shared" si="1"/>
        <v>0</v>
      </c>
      <c r="BT39">
        <f t="shared" si="1"/>
        <v>0</v>
      </c>
      <c r="BU39" t="str">
        <f t="shared" si="1"/>
        <v/>
      </c>
      <c r="BV39" t="str">
        <f t="shared" si="1"/>
        <v/>
      </c>
      <c r="BW39" t="str">
        <f t="shared" si="1"/>
        <v/>
      </c>
      <c r="BX39" t="str">
        <f t="shared" si="1"/>
        <v/>
      </c>
      <c r="BY39" t="str">
        <f t="shared" si="1"/>
        <v/>
      </c>
      <c r="BZ39" t="e">
        <f t="shared" si="1"/>
        <v>#N/A</v>
      </c>
      <c r="CA39" t="str">
        <f t="shared" si="1"/>
        <v/>
      </c>
      <c r="CB39" t="str">
        <f t="shared" si="1"/>
        <v/>
      </c>
      <c r="CC39" t="str">
        <f t="shared" si="1"/>
        <v/>
      </c>
      <c r="CD39" t="str">
        <f t="shared" si="1"/>
        <v/>
      </c>
      <c r="CE39" t="str">
        <f t="shared" si="1"/>
        <v/>
      </c>
      <c r="CF39" t="str">
        <f t="shared" si="1"/>
        <v/>
      </c>
      <c r="CG39" t="str">
        <f t="shared" si="1"/>
        <v/>
      </c>
      <c r="CH39" t="str">
        <f t="shared" si="1"/>
        <v/>
      </c>
      <c r="CI39" t="str">
        <f t="shared" si="1"/>
        <v/>
      </c>
      <c r="CJ39" t="str">
        <f t="shared" si="1"/>
        <v/>
      </c>
      <c r="CK39" t="str">
        <f t="shared" si="1"/>
        <v/>
      </c>
      <c r="CL39" t="str">
        <f t="shared" si="1"/>
        <v/>
      </c>
      <c r="CM39" t="str">
        <f t="shared" si="1"/>
        <v/>
      </c>
      <c r="CN39" t="str">
        <f t="shared" si="1"/>
        <v/>
      </c>
      <c r="CO39" t="str">
        <f t="shared" si="1"/>
        <v/>
      </c>
      <c r="CP39" t="str">
        <f t="shared" si="1"/>
        <v/>
      </c>
      <c r="CQ39" t="str">
        <f t="shared" si="1"/>
        <v/>
      </c>
      <c r="CR39" t="str">
        <f t="shared" si="1"/>
        <v/>
      </c>
      <c r="CS39" t="str">
        <f t="shared" si="1"/>
        <v/>
      </c>
      <c r="CT39" t="str">
        <f t="shared" si="1"/>
        <v/>
      </c>
      <c r="CU39" t="str">
        <f t="shared" si="1"/>
        <v/>
      </c>
      <c r="CV39" t="str">
        <f t="shared" si="1"/>
        <v/>
      </c>
      <c r="CW39" t="str">
        <f t="shared" si="1"/>
        <v/>
      </c>
      <c r="CX39" t="str">
        <f t="shared" si="1"/>
        <v/>
      </c>
      <c r="CY39" t="str">
        <f t="shared" si="1"/>
        <v/>
      </c>
      <c r="CZ39" t="str">
        <f t="shared" si="1"/>
        <v/>
      </c>
      <c r="DA39" t="str">
        <f t="shared" si="1"/>
        <v/>
      </c>
      <c r="DB39" t="str">
        <f t="shared" si="1"/>
        <v/>
      </c>
      <c r="DC39" t="str">
        <f t="shared" si="1"/>
        <v/>
      </c>
      <c r="DD39" t="str">
        <f t="shared" si="1"/>
        <v/>
      </c>
      <c r="DE39" t="str">
        <f t="shared" si="1"/>
        <v/>
      </c>
      <c r="DF39" t="str">
        <f t="shared" si="1"/>
        <v/>
      </c>
      <c r="DG39" t="str">
        <f t="shared" si="1"/>
        <v/>
      </c>
      <c r="DH39" t="str">
        <f t="shared" si="1"/>
        <v/>
      </c>
      <c r="DI39" t="str">
        <f t="shared" si="1"/>
        <v/>
      </c>
      <c r="DJ39" t="str">
        <f t="shared" si="1"/>
        <v/>
      </c>
      <c r="DK39" t="str">
        <f t="shared" si="1"/>
        <v/>
      </c>
      <c r="DL39" t="str">
        <f t="shared" si="1"/>
        <v/>
      </c>
      <c r="DM39" t="str">
        <f t="shared" si="1"/>
        <v/>
      </c>
      <c r="DN39" t="str">
        <f t="shared" si="1"/>
        <v/>
      </c>
      <c r="DO39" t="str">
        <f t="shared" si="1"/>
        <v/>
      </c>
      <c r="DP39" t="str">
        <f t="shared" si="1"/>
        <v/>
      </c>
      <c r="DQ39" t="str">
        <f t="shared" si="1"/>
        <v/>
      </c>
      <c r="DR39" t="str">
        <f t="shared" si="1"/>
        <v/>
      </c>
      <c r="DS39" t="str">
        <f t="shared" si="1"/>
        <v/>
      </c>
      <c r="DT39" t="str">
        <f t="shared" si="1"/>
        <v/>
      </c>
      <c r="DU39" t="str">
        <f t="shared" si="1"/>
        <v/>
      </c>
      <c r="DV39" t="str">
        <f t="shared" si="1"/>
        <v/>
      </c>
      <c r="DW39" t="str">
        <f t="shared" si="1"/>
        <v/>
      </c>
      <c r="DX39" t="str">
        <f t="shared" si="1"/>
        <v/>
      </c>
      <c r="DY39" t="str">
        <f t="shared" si="1"/>
        <v/>
      </c>
      <c r="DZ39" t="str">
        <f t="shared" si="2"/>
        <v/>
      </c>
      <c r="EA39" t="str">
        <f t="shared" si="2"/>
        <v/>
      </c>
      <c r="EB39" t="str">
        <f t="shared" si="2"/>
        <v/>
      </c>
      <c r="EC39" t="str">
        <f t="shared" si="2"/>
        <v/>
      </c>
      <c r="ED39" t="str">
        <f t="shared" si="2"/>
        <v/>
      </c>
      <c r="EE39" t="str">
        <f t="shared" si="2"/>
        <v/>
      </c>
      <c r="EF39" t="str">
        <f t="shared" si="2"/>
        <v/>
      </c>
      <c r="EG39" t="str">
        <f t="shared" si="2"/>
        <v/>
      </c>
      <c r="EH39" t="str">
        <f t="shared" si="2"/>
        <v/>
      </c>
      <c r="EI39" t="str">
        <f t="shared" si="2"/>
        <v/>
      </c>
      <c r="EJ39" t="str">
        <f t="shared" si="2"/>
        <v/>
      </c>
      <c r="EK39" t="str">
        <f t="shared" si="2"/>
        <v/>
      </c>
      <c r="EL39" t="str">
        <f t="shared" si="2"/>
        <v/>
      </c>
      <c r="EM39" t="str">
        <f t="shared" si="2"/>
        <v/>
      </c>
      <c r="EN39" t="str">
        <f t="shared" si="2"/>
        <v/>
      </c>
      <c r="EO39" t="str">
        <f t="shared" si="2"/>
        <v/>
      </c>
      <c r="EP39" t="str">
        <f t="shared" si="2"/>
        <v/>
      </c>
      <c r="EQ39" t="str">
        <f t="shared" si="2"/>
        <v/>
      </c>
      <c r="ER39" t="str">
        <f t="shared" si="2"/>
        <v/>
      </c>
      <c r="ES39" t="str">
        <f t="shared" si="2"/>
        <v/>
      </c>
      <c r="ET39" t="str">
        <f t="shared" si="2"/>
        <v/>
      </c>
      <c r="EU39" t="str">
        <f t="shared" si="2"/>
        <v/>
      </c>
      <c r="EV39" t="str">
        <f t="shared" si="2"/>
        <v/>
      </c>
      <c r="EW39" t="str">
        <f t="shared" si="2"/>
        <v/>
      </c>
      <c r="EX39" t="str">
        <f t="shared" si="2"/>
        <v/>
      </c>
      <c r="EY39" t="str">
        <f t="shared" si="2"/>
        <v/>
      </c>
      <c r="EZ39" t="str">
        <f t="shared" si="2"/>
        <v/>
      </c>
      <c r="FA39" t="str">
        <f t="shared" si="2"/>
        <v/>
      </c>
      <c r="FB39" t="str">
        <f t="shared" si="2"/>
        <v/>
      </c>
      <c r="FC39" t="str">
        <f t="shared" si="2"/>
        <v/>
      </c>
      <c r="FD39" t="str">
        <f t="shared" si="2"/>
        <v/>
      </c>
      <c r="FE39" t="str">
        <f t="shared" si="2"/>
        <v/>
      </c>
      <c r="FF39" t="str">
        <f t="shared" si="2"/>
        <v/>
      </c>
      <c r="FG39" t="str">
        <f t="shared" si="2"/>
        <v/>
      </c>
      <c r="FH39" t="str">
        <f t="shared" si="2"/>
        <v/>
      </c>
      <c r="FI39" t="str">
        <f t="shared" si="2"/>
        <v/>
      </c>
      <c r="FJ39" t="str">
        <f t="shared" si="2"/>
        <v/>
      </c>
      <c r="FK39" t="str">
        <f t="shared" si="2"/>
        <v/>
      </c>
      <c r="FL39" t="str">
        <f t="shared" si="2"/>
        <v/>
      </c>
      <c r="FM39" t="str">
        <f t="shared" si="2"/>
        <v/>
      </c>
      <c r="FN39" t="str">
        <f t="shared" si="2"/>
        <v/>
      </c>
      <c r="FO39" t="str">
        <f t="shared" si="2"/>
        <v/>
      </c>
      <c r="FP39" t="str">
        <f t="shared" si="2"/>
        <v/>
      </c>
      <c r="FQ39" t="str">
        <f t="shared" si="2"/>
        <v/>
      </c>
      <c r="FR39" t="str">
        <f t="shared" si="2"/>
        <v/>
      </c>
      <c r="FS39" t="str">
        <f t="shared" si="2"/>
        <v/>
      </c>
      <c r="FT39" t="str">
        <f t="shared" si="2"/>
        <v/>
      </c>
      <c r="FU39" t="str">
        <f t="shared" si="2"/>
        <v/>
      </c>
      <c r="FV39" t="str">
        <f t="shared" si="2"/>
        <v/>
      </c>
      <c r="FW39" t="str">
        <f t="shared" si="2"/>
        <v/>
      </c>
      <c r="FX39" t="str">
        <f t="shared" si="2"/>
        <v/>
      </c>
      <c r="FY39" t="str">
        <f t="shared" si="2"/>
        <v/>
      </c>
      <c r="FZ39" t="str">
        <f t="shared" si="2"/>
        <v/>
      </c>
      <c r="GA39" t="str">
        <f t="shared" si="2"/>
        <v/>
      </c>
      <c r="GB39" t="str">
        <f t="shared" si="2"/>
        <v/>
      </c>
      <c r="GC39" t="str">
        <f t="shared" si="2"/>
        <v/>
      </c>
      <c r="GD39" t="str">
        <f t="shared" si="2"/>
        <v/>
      </c>
      <c r="GE39" t="str">
        <f t="shared" si="2"/>
        <v/>
      </c>
      <c r="GF39" t="str">
        <f t="shared" si="2"/>
        <v/>
      </c>
      <c r="GG39" t="str">
        <f t="shared" si="2"/>
        <v/>
      </c>
      <c r="GH39" t="str">
        <f t="shared" si="2"/>
        <v/>
      </c>
      <c r="GI39" t="str">
        <f t="shared" si="2"/>
        <v/>
      </c>
      <c r="GJ39" t="str">
        <f t="shared" si="2"/>
        <v/>
      </c>
      <c r="GK39" t="str">
        <f t="shared" si="2"/>
        <v/>
      </c>
      <c r="GL39" t="str">
        <f t="shared" si="3"/>
        <v/>
      </c>
      <c r="GM39" t="str">
        <f t="shared" si="3"/>
        <v/>
      </c>
      <c r="GN39" t="str">
        <f t="shared" si="3"/>
        <v/>
      </c>
      <c r="GO39" t="str">
        <f t="shared" si="3"/>
        <v>00000000</v>
      </c>
      <c r="GP39" t="str">
        <f t="shared" si="3"/>
        <v/>
      </c>
      <c r="GQ39" t="str">
        <f t="shared" si="3"/>
        <v/>
      </c>
      <c r="GR39" t="str">
        <f t="shared" si="3"/>
        <v/>
      </c>
      <c r="GS39" t="str">
        <f t="shared" si="3"/>
        <v/>
      </c>
      <c r="GT39" t="str">
        <f t="shared" si="3"/>
        <v/>
      </c>
      <c r="GU39" t="str">
        <f t="shared" si="3"/>
        <v/>
      </c>
      <c r="GV39" t="str">
        <f t="shared" si="3"/>
        <v/>
      </c>
      <c r="GW39" t="str">
        <f t="shared" si="3"/>
        <v/>
      </c>
      <c r="GX39">
        <f t="shared" si="3"/>
        <v>0</v>
      </c>
      <c r="GY39" t="str">
        <f t="shared" si="3"/>
        <v/>
      </c>
      <c r="GZ39" t="str">
        <f t="shared" si="3"/>
        <v/>
      </c>
      <c r="HA39" t="str">
        <f t="shared" si="3"/>
        <v/>
      </c>
      <c r="HB39" t="e">
        <f t="shared" si="3"/>
        <v>#N/A</v>
      </c>
      <c r="HC39" t="str">
        <f t="shared" si="3"/>
        <v/>
      </c>
      <c r="HD39" t="str">
        <f t="shared" si="3"/>
        <v/>
      </c>
      <c r="HE39" t="str">
        <f t="shared" si="3"/>
        <v/>
      </c>
      <c r="HF39" t="str">
        <f t="shared" si="3"/>
        <v>0</v>
      </c>
      <c r="HG39" t="str">
        <f t="shared" si="3"/>
        <v/>
      </c>
    </row>
    <row r="40" spans="1:215">
      <c r="A40">
        <f t="shared" si="4"/>
        <v>0</v>
      </c>
      <c r="B40" t="str">
        <f t="shared" si="5"/>
        <v>20/0/0</v>
      </c>
      <c r="C40" t="str">
        <f t="shared" si="5"/>
        <v>20/0/0</v>
      </c>
      <c r="D40" t="str">
        <f t="shared" si="5"/>
        <v>0000000000</v>
      </c>
      <c r="E40" t="str">
        <f t="shared" si="5"/>
        <v>0000</v>
      </c>
      <c r="F40">
        <f t="shared" si="5"/>
        <v>0</v>
      </c>
      <c r="G40" t="str">
        <f t="shared" si="5"/>
        <v>000000</v>
      </c>
      <c r="H40" t="str">
        <f t="shared" si="5"/>
        <v/>
      </c>
      <c r="I40" t="str">
        <f t="shared" si="5"/>
        <v/>
      </c>
      <c r="J40" t="str">
        <f t="shared" si="5"/>
        <v/>
      </c>
      <c r="K40" t="str">
        <f t="shared" si="5"/>
        <v/>
      </c>
      <c r="L40" t="str">
        <f t="shared" si="5"/>
        <v/>
      </c>
      <c r="M40" t="str">
        <f t="shared" si="5"/>
        <v/>
      </c>
      <c r="N40" t="str">
        <f t="shared" si="5"/>
        <v/>
      </c>
      <c r="O40" t="str">
        <f t="shared" si="5"/>
        <v/>
      </c>
      <c r="P40" t="str">
        <f t="shared" si="5"/>
        <v/>
      </c>
      <c r="Q40" t="str">
        <f t="shared" si="5"/>
        <v/>
      </c>
      <c r="R40" t="str">
        <f t="shared" si="5"/>
        <v/>
      </c>
      <c r="S40" t="str">
        <f t="shared" si="5"/>
        <v/>
      </c>
      <c r="T40" t="str">
        <f t="shared" si="5"/>
        <v/>
      </c>
      <c r="U40" t="str">
        <f t="shared" si="5"/>
        <v/>
      </c>
      <c r="V40" t="str">
        <f t="shared" si="5"/>
        <v/>
      </c>
      <c r="W40">
        <f t="shared" si="5"/>
        <v>1</v>
      </c>
      <c r="X40" t="str">
        <f t="shared" si="5"/>
        <v>1</v>
      </c>
      <c r="Y40" t="str">
        <f t="shared" si="5"/>
        <v/>
      </c>
      <c r="Z40" t="str">
        <f t="shared" si="5"/>
        <v/>
      </c>
      <c r="AA40" t="str">
        <f t="shared" si="5"/>
        <v>1</v>
      </c>
      <c r="AB40" t="str">
        <f t="shared" si="5"/>
        <v>1</v>
      </c>
      <c r="AC40" t="str">
        <f t="shared" si="5"/>
        <v/>
      </c>
      <c r="AD40" t="str">
        <f t="shared" si="5"/>
        <v>1</v>
      </c>
      <c r="AE40" t="str">
        <f t="shared" si="5"/>
        <v/>
      </c>
      <c r="AF40" t="str">
        <f t="shared" si="5"/>
        <v/>
      </c>
      <c r="AG40" t="str">
        <f t="shared" si="5"/>
        <v>1</v>
      </c>
      <c r="AH40" t="str">
        <f t="shared" si="5"/>
        <v>1</v>
      </c>
      <c r="AI40">
        <f t="shared" si="5"/>
        <v>0</v>
      </c>
      <c r="AJ40">
        <f t="shared" si="5"/>
        <v>0</v>
      </c>
      <c r="AK40">
        <f t="shared" si="5"/>
        <v>0</v>
      </c>
      <c r="AL40">
        <f t="shared" si="5"/>
        <v>0</v>
      </c>
      <c r="AM40">
        <f t="shared" si="5"/>
        <v>0</v>
      </c>
      <c r="AN40">
        <f t="shared" si="5"/>
        <v>0</v>
      </c>
      <c r="AO40" t="str">
        <f t="shared" si="5"/>
        <v/>
      </c>
      <c r="AP40" t="str">
        <f t="shared" si="5"/>
        <v/>
      </c>
      <c r="AQ40">
        <f t="shared" si="5"/>
        <v>0</v>
      </c>
      <c r="AR40" t="str">
        <f t="shared" si="5"/>
        <v/>
      </c>
      <c r="AS40" t="str">
        <f t="shared" si="5"/>
        <v/>
      </c>
      <c r="AT40" t="str">
        <f t="shared" si="5"/>
        <v/>
      </c>
      <c r="AU40" t="str">
        <f t="shared" si="5"/>
        <v/>
      </c>
      <c r="AV40" t="str">
        <f t="shared" si="5"/>
        <v/>
      </c>
      <c r="AW40" t="str">
        <f t="shared" si="5"/>
        <v/>
      </c>
      <c r="AX40" t="str">
        <f t="shared" si="5"/>
        <v/>
      </c>
      <c r="AY40" t="str">
        <f t="shared" si="5"/>
        <v/>
      </c>
      <c r="AZ40" t="str">
        <f t="shared" si="5"/>
        <v/>
      </c>
      <c r="BA40" t="str">
        <f t="shared" si="5"/>
        <v/>
      </c>
      <c r="BB40" t="str">
        <f t="shared" si="5"/>
        <v/>
      </c>
      <c r="BC40">
        <f t="shared" si="5"/>
        <v>0</v>
      </c>
      <c r="BD40">
        <f t="shared" si="5"/>
        <v>0</v>
      </c>
      <c r="BE40">
        <f t="shared" si="5"/>
        <v>0</v>
      </c>
      <c r="BF40">
        <f t="shared" si="5"/>
        <v>0</v>
      </c>
      <c r="BG40">
        <f t="shared" si="5"/>
        <v>0</v>
      </c>
      <c r="BH40">
        <f t="shared" si="5"/>
        <v>0</v>
      </c>
      <c r="BI40" t="str">
        <f t="shared" si="5"/>
        <v/>
      </c>
      <c r="BJ40" t="str">
        <f t="shared" si="5"/>
        <v/>
      </c>
      <c r="BK40" t="str">
        <f t="shared" si="5"/>
        <v/>
      </c>
      <c r="BL40" t="str">
        <f t="shared" si="5"/>
        <v/>
      </c>
      <c r="BM40" t="str">
        <f t="shared" si="5"/>
        <v/>
      </c>
      <c r="BN40" t="str">
        <f t="shared" si="1"/>
        <v/>
      </c>
      <c r="BO40" t="str">
        <f t="shared" si="1"/>
        <v/>
      </c>
      <c r="BP40" t="str">
        <f t="shared" si="1"/>
        <v/>
      </c>
      <c r="BQ40" t="str">
        <f t="shared" si="1"/>
        <v/>
      </c>
      <c r="BR40">
        <f t="shared" si="1"/>
        <v>0</v>
      </c>
      <c r="BS40">
        <f t="shared" si="1"/>
        <v>0</v>
      </c>
      <c r="BT40">
        <f t="shared" si="1"/>
        <v>0</v>
      </c>
      <c r="BU40" t="str">
        <f t="shared" si="1"/>
        <v/>
      </c>
      <c r="BV40" t="str">
        <f t="shared" si="1"/>
        <v/>
      </c>
      <c r="BW40" t="str">
        <f t="shared" si="1"/>
        <v/>
      </c>
      <c r="BX40" t="str">
        <f t="shared" si="1"/>
        <v/>
      </c>
      <c r="BY40" t="str">
        <f t="shared" si="1"/>
        <v/>
      </c>
      <c r="BZ40" t="e">
        <f t="shared" si="1"/>
        <v>#N/A</v>
      </c>
      <c r="CA40" t="str">
        <f t="shared" si="1"/>
        <v/>
      </c>
      <c r="CB40" t="str">
        <f t="shared" si="1"/>
        <v/>
      </c>
      <c r="CC40" t="str">
        <f t="shared" si="1"/>
        <v/>
      </c>
      <c r="CD40" t="str">
        <f t="shared" si="1"/>
        <v/>
      </c>
      <c r="CE40" t="str">
        <f t="shared" si="1"/>
        <v/>
      </c>
      <c r="CF40" t="str">
        <f t="shared" si="1"/>
        <v/>
      </c>
      <c r="CG40" t="str">
        <f t="shared" si="1"/>
        <v/>
      </c>
      <c r="CH40" t="str">
        <f t="shared" si="1"/>
        <v/>
      </c>
      <c r="CI40" t="str">
        <f t="shared" si="1"/>
        <v/>
      </c>
      <c r="CJ40" t="str">
        <f t="shared" si="1"/>
        <v/>
      </c>
      <c r="CK40" t="str">
        <f t="shared" si="1"/>
        <v/>
      </c>
      <c r="CL40" t="str">
        <f t="shared" si="1"/>
        <v/>
      </c>
      <c r="CM40" t="str">
        <f t="shared" si="1"/>
        <v/>
      </c>
      <c r="CN40" t="str">
        <f t="shared" si="1"/>
        <v/>
      </c>
      <c r="CO40" t="str">
        <f t="shared" si="1"/>
        <v/>
      </c>
      <c r="CP40" t="str">
        <f t="shared" si="1"/>
        <v/>
      </c>
      <c r="CQ40" t="str">
        <f t="shared" si="1"/>
        <v/>
      </c>
      <c r="CR40" t="str">
        <f t="shared" si="1"/>
        <v/>
      </c>
      <c r="CS40" t="str">
        <f t="shared" si="1"/>
        <v/>
      </c>
      <c r="CT40" t="str">
        <f t="shared" si="1"/>
        <v/>
      </c>
      <c r="CU40" t="str">
        <f t="shared" si="1"/>
        <v/>
      </c>
      <c r="CV40" t="str">
        <f t="shared" si="1"/>
        <v/>
      </c>
      <c r="CW40" t="str">
        <f t="shared" si="1"/>
        <v/>
      </c>
      <c r="CX40" t="str">
        <f t="shared" si="1"/>
        <v/>
      </c>
      <c r="CY40" t="str">
        <f t="shared" si="1"/>
        <v/>
      </c>
      <c r="CZ40" t="str">
        <f t="shared" si="1"/>
        <v/>
      </c>
      <c r="DA40" t="str">
        <f t="shared" si="1"/>
        <v/>
      </c>
      <c r="DB40" t="str">
        <f t="shared" si="1"/>
        <v/>
      </c>
      <c r="DC40" t="str">
        <f t="shared" si="1"/>
        <v/>
      </c>
      <c r="DD40" t="str">
        <f t="shared" si="1"/>
        <v/>
      </c>
      <c r="DE40" t="str">
        <f t="shared" si="1"/>
        <v/>
      </c>
      <c r="DF40" t="str">
        <f t="shared" si="1"/>
        <v/>
      </c>
      <c r="DG40" t="str">
        <f t="shared" si="1"/>
        <v/>
      </c>
      <c r="DH40" t="str">
        <f t="shared" si="1"/>
        <v/>
      </c>
      <c r="DI40" t="str">
        <f t="shared" si="1"/>
        <v/>
      </c>
      <c r="DJ40" t="str">
        <f t="shared" si="1"/>
        <v/>
      </c>
      <c r="DK40" t="str">
        <f t="shared" si="1"/>
        <v/>
      </c>
      <c r="DL40" t="str">
        <f t="shared" si="1"/>
        <v/>
      </c>
      <c r="DM40" t="str">
        <f t="shared" si="1"/>
        <v/>
      </c>
      <c r="DN40" t="str">
        <f t="shared" si="1"/>
        <v/>
      </c>
      <c r="DO40" t="str">
        <f t="shared" si="1"/>
        <v/>
      </c>
      <c r="DP40" t="str">
        <f t="shared" si="1"/>
        <v/>
      </c>
      <c r="DQ40" t="str">
        <f t="shared" si="1"/>
        <v/>
      </c>
      <c r="DR40" t="str">
        <f t="shared" si="1"/>
        <v/>
      </c>
      <c r="DS40" t="str">
        <f t="shared" si="1"/>
        <v/>
      </c>
      <c r="DT40" t="str">
        <f t="shared" si="1"/>
        <v/>
      </c>
      <c r="DU40" t="str">
        <f t="shared" si="1"/>
        <v/>
      </c>
      <c r="DV40" t="str">
        <f t="shared" si="1"/>
        <v/>
      </c>
      <c r="DW40" t="str">
        <f t="shared" si="1"/>
        <v/>
      </c>
      <c r="DX40" t="str">
        <f t="shared" si="1"/>
        <v/>
      </c>
      <c r="DY40" t="str">
        <f t="shared" ref="DY40:GJ41" si="6">INDEX(23:23,1,MATCH(DY$36,$19:$19,0))</f>
        <v/>
      </c>
      <c r="DZ40" t="str">
        <f t="shared" si="6"/>
        <v/>
      </c>
      <c r="EA40" t="str">
        <f t="shared" si="6"/>
        <v/>
      </c>
      <c r="EB40" t="str">
        <f t="shared" si="6"/>
        <v/>
      </c>
      <c r="EC40" t="str">
        <f t="shared" si="6"/>
        <v/>
      </c>
      <c r="ED40" t="str">
        <f t="shared" si="6"/>
        <v/>
      </c>
      <c r="EE40" t="str">
        <f t="shared" si="6"/>
        <v/>
      </c>
      <c r="EF40" t="str">
        <f t="shared" si="6"/>
        <v/>
      </c>
      <c r="EG40" t="str">
        <f t="shared" si="6"/>
        <v/>
      </c>
      <c r="EH40" t="str">
        <f t="shared" si="6"/>
        <v/>
      </c>
      <c r="EI40" t="str">
        <f t="shared" si="6"/>
        <v/>
      </c>
      <c r="EJ40" t="str">
        <f t="shared" si="6"/>
        <v/>
      </c>
      <c r="EK40" t="str">
        <f t="shared" si="6"/>
        <v/>
      </c>
      <c r="EL40" t="str">
        <f t="shared" si="6"/>
        <v/>
      </c>
      <c r="EM40" t="str">
        <f t="shared" si="6"/>
        <v/>
      </c>
      <c r="EN40" t="str">
        <f t="shared" si="6"/>
        <v/>
      </c>
      <c r="EO40" t="str">
        <f t="shared" si="6"/>
        <v/>
      </c>
      <c r="EP40" t="str">
        <f t="shared" si="6"/>
        <v/>
      </c>
      <c r="EQ40" t="str">
        <f t="shared" si="6"/>
        <v/>
      </c>
      <c r="ER40" t="str">
        <f t="shared" si="6"/>
        <v/>
      </c>
      <c r="ES40" t="str">
        <f t="shared" si="6"/>
        <v/>
      </c>
      <c r="ET40" t="str">
        <f t="shared" si="6"/>
        <v/>
      </c>
      <c r="EU40" t="str">
        <f t="shared" si="6"/>
        <v/>
      </c>
      <c r="EV40" t="str">
        <f t="shared" si="6"/>
        <v/>
      </c>
      <c r="EW40" t="str">
        <f t="shared" si="6"/>
        <v/>
      </c>
      <c r="EX40" t="str">
        <f t="shared" si="6"/>
        <v/>
      </c>
      <c r="EY40" t="str">
        <f t="shared" si="6"/>
        <v/>
      </c>
      <c r="EZ40" t="str">
        <f t="shared" si="6"/>
        <v/>
      </c>
      <c r="FA40" t="str">
        <f t="shared" si="6"/>
        <v/>
      </c>
      <c r="FB40" t="str">
        <f t="shared" si="6"/>
        <v/>
      </c>
      <c r="FC40" t="str">
        <f t="shared" si="6"/>
        <v/>
      </c>
      <c r="FD40" t="str">
        <f t="shared" si="6"/>
        <v/>
      </c>
      <c r="FE40" t="str">
        <f t="shared" si="6"/>
        <v/>
      </c>
      <c r="FF40" t="str">
        <f t="shared" si="6"/>
        <v/>
      </c>
      <c r="FG40" t="str">
        <f t="shared" si="6"/>
        <v/>
      </c>
      <c r="FH40" t="str">
        <f t="shared" si="6"/>
        <v/>
      </c>
      <c r="FI40" t="str">
        <f t="shared" si="6"/>
        <v/>
      </c>
      <c r="FJ40" t="str">
        <f t="shared" si="6"/>
        <v/>
      </c>
      <c r="FK40" t="str">
        <f t="shared" si="6"/>
        <v/>
      </c>
      <c r="FL40" t="str">
        <f t="shared" si="6"/>
        <v/>
      </c>
      <c r="FM40" t="str">
        <f t="shared" si="6"/>
        <v/>
      </c>
      <c r="FN40" t="str">
        <f t="shared" si="6"/>
        <v/>
      </c>
      <c r="FO40" t="str">
        <f t="shared" si="6"/>
        <v/>
      </c>
      <c r="FP40" t="str">
        <f t="shared" si="6"/>
        <v/>
      </c>
      <c r="FQ40" t="str">
        <f t="shared" si="6"/>
        <v/>
      </c>
      <c r="FR40" t="str">
        <f t="shared" si="6"/>
        <v/>
      </c>
      <c r="FS40" t="str">
        <f t="shared" si="6"/>
        <v/>
      </c>
      <c r="FT40" t="str">
        <f t="shared" si="6"/>
        <v/>
      </c>
      <c r="FU40" t="str">
        <f t="shared" si="6"/>
        <v/>
      </c>
      <c r="FV40" t="str">
        <f t="shared" si="6"/>
        <v/>
      </c>
      <c r="FW40" t="str">
        <f t="shared" si="6"/>
        <v/>
      </c>
      <c r="FX40" t="str">
        <f t="shared" si="6"/>
        <v/>
      </c>
      <c r="FY40" t="str">
        <f t="shared" si="6"/>
        <v/>
      </c>
      <c r="FZ40" t="str">
        <f t="shared" si="6"/>
        <v/>
      </c>
      <c r="GA40" t="str">
        <f t="shared" si="6"/>
        <v/>
      </c>
      <c r="GB40" t="str">
        <f t="shared" si="6"/>
        <v/>
      </c>
      <c r="GC40" t="str">
        <f t="shared" si="6"/>
        <v/>
      </c>
      <c r="GD40" t="str">
        <f t="shared" si="6"/>
        <v/>
      </c>
      <c r="GE40" t="str">
        <f t="shared" si="6"/>
        <v/>
      </c>
      <c r="GF40" t="str">
        <f t="shared" si="6"/>
        <v/>
      </c>
      <c r="GG40" t="str">
        <f t="shared" si="6"/>
        <v/>
      </c>
      <c r="GH40" t="str">
        <f t="shared" si="6"/>
        <v/>
      </c>
      <c r="GI40" t="str">
        <f t="shared" si="6"/>
        <v/>
      </c>
      <c r="GJ40" t="str">
        <f t="shared" si="6"/>
        <v/>
      </c>
      <c r="GK40" t="str">
        <f t="shared" si="2"/>
        <v/>
      </c>
      <c r="GL40" t="str">
        <f t="shared" si="3"/>
        <v/>
      </c>
      <c r="GM40" t="str">
        <f t="shared" si="3"/>
        <v/>
      </c>
      <c r="GN40" t="str">
        <f t="shared" si="3"/>
        <v/>
      </c>
      <c r="GO40" t="str">
        <f t="shared" si="3"/>
        <v>00000000</v>
      </c>
      <c r="GP40" t="str">
        <f t="shared" si="3"/>
        <v/>
      </c>
      <c r="GQ40" t="str">
        <f t="shared" si="3"/>
        <v/>
      </c>
      <c r="GR40" t="str">
        <f t="shared" si="3"/>
        <v/>
      </c>
      <c r="GS40" t="str">
        <f t="shared" si="3"/>
        <v/>
      </c>
      <c r="GT40" t="str">
        <f t="shared" si="3"/>
        <v/>
      </c>
      <c r="GU40" t="str">
        <f t="shared" si="3"/>
        <v/>
      </c>
      <c r="GV40" t="str">
        <f t="shared" si="3"/>
        <v/>
      </c>
      <c r="GW40" t="str">
        <f t="shared" si="3"/>
        <v/>
      </c>
      <c r="GX40">
        <f t="shared" si="3"/>
        <v>0</v>
      </c>
      <c r="GY40" t="str">
        <f t="shared" si="3"/>
        <v/>
      </c>
      <c r="GZ40" t="str">
        <f t="shared" si="3"/>
        <v/>
      </c>
      <c r="HA40" t="str">
        <f t="shared" si="3"/>
        <v/>
      </c>
      <c r="HB40" t="e">
        <f t="shared" si="3"/>
        <v>#N/A</v>
      </c>
      <c r="HC40" t="str">
        <f t="shared" si="3"/>
        <v/>
      </c>
      <c r="HD40" t="str">
        <f t="shared" si="3"/>
        <v/>
      </c>
      <c r="HE40" t="str">
        <f t="shared" si="3"/>
        <v/>
      </c>
      <c r="HF40" t="str">
        <f t="shared" si="3"/>
        <v>0</v>
      </c>
      <c r="HG40" t="str">
        <f t="shared" si="3"/>
        <v/>
      </c>
    </row>
    <row r="41" spans="1:215">
      <c r="A41">
        <f t="shared" si="4"/>
        <v>0</v>
      </c>
      <c r="B41" t="str">
        <f t="shared" si="5"/>
        <v>20/0/0</v>
      </c>
      <c r="C41" t="str">
        <f t="shared" si="5"/>
        <v>20/0/0</v>
      </c>
      <c r="D41" t="str">
        <f t="shared" si="5"/>
        <v>0000000000</v>
      </c>
      <c r="E41" t="str">
        <f t="shared" si="5"/>
        <v>0000</v>
      </c>
      <c r="F41">
        <f t="shared" si="5"/>
        <v>0</v>
      </c>
      <c r="G41" t="str">
        <f t="shared" si="5"/>
        <v>000000</v>
      </c>
      <c r="H41" t="str">
        <f t="shared" si="5"/>
        <v/>
      </c>
      <c r="I41" t="str">
        <f t="shared" si="5"/>
        <v/>
      </c>
      <c r="J41" t="str">
        <f t="shared" si="5"/>
        <v/>
      </c>
      <c r="K41" t="str">
        <f t="shared" si="5"/>
        <v/>
      </c>
      <c r="L41" t="str">
        <f t="shared" si="5"/>
        <v/>
      </c>
      <c r="M41" t="str">
        <f t="shared" si="5"/>
        <v/>
      </c>
      <c r="N41" t="str">
        <f t="shared" si="5"/>
        <v/>
      </c>
      <c r="O41" t="str">
        <f t="shared" si="5"/>
        <v/>
      </c>
      <c r="P41" t="str">
        <f t="shared" si="5"/>
        <v/>
      </c>
      <c r="Q41" t="str">
        <f t="shared" si="5"/>
        <v/>
      </c>
      <c r="R41" t="str">
        <f t="shared" si="5"/>
        <v/>
      </c>
      <c r="S41" t="str">
        <f t="shared" si="5"/>
        <v/>
      </c>
      <c r="T41" t="str">
        <f t="shared" si="5"/>
        <v/>
      </c>
      <c r="U41" t="str">
        <f t="shared" si="5"/>
        <v/>
      </c>
      <c r="V41" t="str">
        <f t="shared" si="5"/>
        <v/>
      </c>
      <c r="W41">
        <f t="shared" si="5"/>
        <v>1</v>
      </c>
      <c r="X41" t="str">
        <f t="shared" si="5"/>
        <v>1</v>
      </c>
      <c r="Y41" t="str">
        <f t="shared" si="5"/>
        <v/>
      </c>
      <c r="Z41" t="str">
        <f t="shared" si="5"/>
        <v/>
      </c>
      <c r="AA41" t="str">
        <f t="shared" si="5"/>
        <v>1</v>
      </c>
      <c r="AB41" t="str">
        <f t="shared" si="5"/>
        <v>1</v>
      </c>
      <c r="AC41" t="str">
        <f t="shared" si="5"/>
        <v/>
      </c>
      <c r="AD41" t="str">
        <f t="shared" si="5"/>
        <v>1</v>
      </c>
      <c r="AE41" t="str">
        <f t="shared" si="5"/>
        <v/>
      </c>
      <c r="AF41" t="str">
        <f t="shared" si="5"/>
        <v/>
      </c>
      <c r="AG41" t="str">
        <f t="shared" si="5"/>
        <v>1</v>
      </c>
      <c r="AH41" t="str">
        <f t="shared" si="5"/>
        <v>1</v>
      </c>
      <c r="AI41">
        <f t="shared" si="5"/>
        <v>0</v>
      </c>
      <c r="AJ41">
        <f t="shared" si="5"/>
        <v>0</v>
      </c>
      <c r="AK41">
        <f t="shared" si="5"/>
        <v>0</v>
      </c>
      <c r="AL41">
        <f t="shared" si="5"/>
        <v>0</v>
      </c>
      <c r="AM41">
        <f t="shared" si="5"/>
        <v>0</v>
      </c>
      <c r="AN41">
        <f t="shared" si="5"/>
        <v>0</v>
      </c>
      <c r="AO41" t="str">
        <f t="shared" si="5"/>
        <v/>
      </c>
      <c r="AP41" t="str">
        <f t="shared" si="5"/>
        <v/>
      </c>
      <c r="AQ41">
        <f t="shared" si="5"/>
        <v>0</v>
      </c>
      <c r="AR41" t="str">
        <f t="shared" si="5"/>
        <v/>
      </c>
      <c r="AS41" t="str">
        <f t="shared" si="5"/>
        <v/>
      </c>
      <c r="AT41" t="str">
        <f t="shared" si="5"/>
        <v/>
      </c>
      <c r="AU41" t="str">
        <f t="shared" si="5"/>
        <v/>
      </c>
      <c r="AV41" t="str">
        <f t="shared" si="5"/>
        <v/>
      </c>
      <c r="AW41" t="str">
        <f t="shared" si="5"/>
        <v/>
      </c>
      <c r="AX41" t="str">
        <f t="shared" si="5"/>
        <v/>
      </c>
      <c r="AY41" t="str">
        <f t="shared" si="5"/>
        <v/>
      </c>
      <c r="AZ41" t="str">
        <f t="shared" si="5"/>
        <v/>
      </c>
      <c r="BA41" t="str">
        <f t="shared" si="5"/>
        <v/>
      </c>
      <c r="BB41" t="str">
        <f t="shared" si="5"/>
        <v/>
      </c>
      <c r="BC41">
        <f t="shared" si="5"/>
        <v>0</v>
      </c>
      <c r="BD41">
        <f t="shared" si="5"/>
        <v>0</v>
      </c>
      <c r="BE41">
        <f t="shared" si="5"/>
        <v>0</v>
      </c>
      <c r="BF41">
        <f t="shared" si="5"/>
        <v>0</v>
      </c>
      <c r="BG41">
        <f t="shared" si="5"/>
        <v>0</v>
      </c>
      <c r="BH41">
        <f t="shared" si="5"/>
        <v>0</v>
      </c>
      <c r="BI41" t="str">
        <f t="shared" si="5"/>
        <v/>
      </c>
      <c r="BJ41" t="str">
        <f t="shared" si="5"/>
        <v/>
      </c>
      <c r="BK41" t="str">
        <f t="shared" si="5"/>
        <v/>
      </c>
      <c r="BL41" t="str">
        <f t="shared" si="5"/>
        <v/>
      </c>
      <c r="BM41" t="str">
        <f t="shared" si="5"/>
        <v/>
      </c>
      <c r="BN41" t="str">
        <f t="shared" ref="BN41:DY41" si="7">INDEX(24:24,1,MATCH(BN$36,$19:$19,0))</f>
        <v/>
      </c>
      <c r="BO41" t="str">
        <f t="shared" si="7"/>
        <v/>
      </c>
      <c r="BP41" t="str">
        <f t="shared" si="7"/>
        <v/>
      </c>
      <c r="BQ41" t="str">
        <f t="shared" si="7"/>
        <v/>
      </c>
      <c r="BR41">
        <f t="shared" si="7"/>
        <v>0</v>
      </c>
      <c r="BS41">
        <f t="shared" si="7"/>
        <v>0</v>
      </c>
      <c r="BT41">
        <f t="shared" si="7"/>
        <v>0</v>
      </c>
      <c r="BU41" t="str">
        <f t="shared" si="7"/>
        <v/>
      </c>
      <c r="BV41" t="str">
        <f t="shared" si="7"/>
        <v/>
      </c>
      <c r="BW41" t="str">
        <f t="shared" si="7"/>
        <v/>
      </c>
      <c r="BX41" t="str">
        <f t="shared" si="7"/>
        <v/>
      </c>
      <c r="BY41" t="str">
        <f t="shared" si="7"/>
        <v/>
      </c>
      <c r="BZ41" t="e">
        <f t="shared" si="7"/>
        <v>#N/A</v>
      </c>
      <c r="CA41" t="str">
        <f t="shared" si="7"/>
        <v/>
      </c>
      <c r="CB41" t="str">
        <f t="shared" si="7"/>
        <v/>
      </c>
      <c r="CC41" t="str">
        <f t="shared" si="7"/>
        <v/>
      </c>
      <c r="CD41" t="str">
        <f t="shared" si="7"/>
        <v/>
      </c>
      <c r="CE41" t="str">
        <f t="shared" si="7"/>
        <v/>
      </c>
      <c r="CF41" t="str">
        <f t="shared" si="7"/>
        <v/>
      </c>
      <c r="CG41" t="str">
        <f t="shared" si="7"/>
        <v/>
      </c>
      <c r="CH41" t="str">
        <f t="shared" si="7"/>
        <v/>
      </c>
      <c r="CI41" t="str">
        <f t="shared" si="7"/>
        <v/>
      </c>
      <c r="CJ41" t="str">
        <f t="shared" si="7"/>
        <v/>
      </c>
      <c r="CK41" t="str">
        <f t="shared" si="7"/>
        <v/>
      </c>
      <c r="CL41" t="str">
        <f t="shared" si="7"/>
        <v/>
      </c>
      <c r="CM41" t="str">
        <f t="shared" si="7"/>
        <v/>
      </c>
      <c r="CN41" t="str">
        <f t="shared" si="7"/>
        <v/>
      </c>
      <c r="CO41" t="str">
        <f t="shared" si="7"/>
        <v/>
      </c>
      <c r="CP41" t="str">
        <f t="shared" si="7"/>
        <v/>
      </c>
      <c r="CQ41" t="str">
        <f t="shared" si="7"/>
        <v/>
      </c>
      <c r="CR41" t="str">
        <f t="shared" si="7"/>
        <v/>
      </c>
      <c r="CS41" t="str">
        <f t="shared" si="7"/>
        <v/>
      </c>
      <c r="CT41" t="str">
        <f t="shared" si="7"/>
        <v/>
      </c>
      <c r="CU41" t="str">
        <f t="shared" si="7"/>
        <v/>
      </c>
      <c r="CV41" t="str">
        <f t="shared" si="7"/>
        <v/>
      </c>
      <c r="CW41" t="str">
        <f t="shared" si="7"/>
        <v/>
      </c>
      <c r="CX41" t="str">
        <f t="shared" si="7"/>
        <v/>
      </c>
      <c r="CY41" t="str">
        <f t="shared" si="7"/>
        <v/>
      </c>
      <c r="CZ41" t="str">
        <f t="shared" si="7"/>
        <v/>
      </c>
      <c r="DA41" t="str">
        <f t="shared" si="7"/>
        <v/>
      </c>
      <c r="DB41" t="str">
        <f t="shared" si="7"/>
        <v/>
      </c>
      <c r="DC41" t="str">
        <f t="shared" si="7"/>
        <v/>
      </c>
      <c r="DD41" t="str">
        <f t="shared" si="7"/>
        <v/>
      </c>
      <c r="DE41" t="str">
        <f t="shared" si="7"/>
        <v/>
      </c>
      <c r="DF41" t="str">
        <f t="shared" si="7"/>
        <v/>
      </c>
      <c r="DG41" t="str">
        <f t="shared" si="7"/>
        <v/>
      </c>
      <c r="DH41" t="str">
        <f t="shared" si="7"/>
        <v/>
      </c>
      <c r="DI41" t="str">
        <f t="shared" si="7"/>
        <v/>
      </c>
      <c r="DJ41" t="str">
        <f t="shared" si="7"/>
        <v/>
      </c>
      <c r="DK41" t="str">
        <f t="shared" si="7"/>
        <v/>
      </c>
      <c r="DL41" t="str">
        <f t="shared" si="7"/>
        <v/>
      </c>
      <c r="DM41" t="str">
        <f t="shared" si="7"/>
        <v/>
      </c>
      <c r="DN41" t="str">
        <f t="shared" si="7"/>
        <v/>
      </c>
      <c r="DO41" t="str">
        <f t="shared" si="7"/>
        <v/>
      </c>
      <c r="DP41" t="str">
        <f t="shared" si="7"/>
        <v/>
      </c>
      <c r="DQ41" t="str">
        <f t="shared" si="7"/>
        <v/>
      </c>
      <c r="DR41" t="str">
        <f t="shared" si="7"/>
        <v/>
      </c>
      <c r="DS41" t="str">
        <f t="shared" si="7"/>
        <v/>
      </c>
      <c r="DT41" t="str">
        <f t="shared" si="7"/>
        <v/>
      </c>
      <c r="DU41" t="str">
        <f t="shared" si="7"/>
        <v/>
      </c>
      <c r="DV41" t="str">
        <f t="shared" si="7"/>
        <v/>
      </c>
      <c r="DW41" t="str">
        <f t="shared" si="7"/>
        <v/>
      </c>
      <c r="DX41" t="str">
        <f t="shared" si="7"/>
        <v/>
      </c>
      <c r="DY41" t="str">
        <f t="shared" si="7"/>
        <v/>
      </c>
      <c r="DZ41" t="str">
        <f t="shared" si="6"/>
        <v/>
      </c>
      <c r="EA41" t="str">
        <f t="shared" si="6"/>
        <v/>
      </c>
      <c r="EB41" t="str">
        <f t="shared" si="6"/>
        <v/>
      </c>
      <c r="EC41" t="str">
        <f t="shared" si="6"/>
        <v/>
      </c>
      <c r="ED41" t="str">
        <f t="shared" si="6"/>
        <v/>
      </c>
      <c r="EE41" t="str">
        <f t="shared" si="6"/>
        <v/>
      </c>
      <c r="EF41" t="str">
        <f t="shared" si="6"/>
        <v/>
      </c>
      <c r="EG41" t="str">
        <f t="shared" si="6"/>
        <v/>
      </c>
      <c r="EH41" t="str">
        <f t="shared" si="6"/>
        <v/>
      </c>
      <c r="EI41" t="str">
        <f t="shared" si="6"/>
        <v/>
      </c>
      <c r="EJ41" t="str">
        <f t="shared" si="6"/>
        <v/>
      </c>
      <c r="EK41" t="str">
        <f t="shared" si="6"/>
        <v/>
      </c>
      <c r="EL41" t="str">
        <f t="shared" si="6"/>
        <v/>
      </c>
      <c r="EM41" t="str">
        <f t="shared" si="6"/>
        <v/>
      </c>
      <c r="EN41" t="str">
        <f t="shared" si="6"/>
        <v/>
      </c>
      <c r="EO41" t="str">
        <f t="shared" si="6"/>
        <v/>
      </c>
      <c r="EP41" t="str">
        <f t="shared" si="6"/>
        <v/>
      </c>
      <c r="EQ41" t="str">
        <f t="shared" si="6"/>
        <v/>
      </c>
      <c r="ER41" t="str">
        <f t="shared" si="6"/>
        <v/>
      </c>
      <c r="ES41" t="str">
        <f t="shared" si="6"/>
        <v/>
      </c>
      <c r="ET41" t="str">
        <f t="shared" si="6"/>
        <v/>
      </c>
      <c r="EU41" t="str">
        <f t="shared" si="6"/>
        <v/>
      </c>
      <c r="EV41" t="str">
        <f t="shared" si="6"/>
        <v/>
      </c>
      <c r="EW41" t="str">
        <f t="shared" si="6"/>
        <v/>
      </c>
      <c r="EX41" t="str">
        <f t="shared" si="6"/>
        <v/>
      </c>
      <c r="EY41" t="str">
        <f t="shared" si="6"/>
        <v/>
      </c>
      <c r="EZ41" t="str">
        <f t="shared" si="6"/>
        <v/>
      </c>
      <c r="FA41" t="str">
        <f t="shared" si="6"/>
        <v/>
      </c>
      <c r="FB41" t="str">
        <f t="shared" si="6"/>
        <v/>
      </c>
      <c r="FC41" t="str">
        <f t="shared" si="6"/>
        <v/>
      </c>
      <c r="FD41" t="str">
        <f t="shared" si="6"/>
        <v/>
      </c>
      <c r="FE41" t="str">
        <f t="shared" si="6"/>
        <v/>
      </c>
      <c r="FF41" t="str">
        <f t="shared" si="6"/>
        <v/>
      </c>
      <c r="FG41" t="str">
        <f t="shared" si="6"/>
        <v/>
      </c>
      <c r="FH41" t="str">
        <f t="shared" si="6"/>
        <v/>
      </c>
      <c r="FI41" t="str">
        <f t="shared" si="6"/>
        <v/>
      </c>
      <c r="FJ41" t="str">
        <f t="shared" si="6"/>
        <v/>
      </c>
      <c r="FK41" t="str">
        <f t="shared" si="6"/>
        <v/>
      </c>
      <c r="FL41" t="str">
        <f t="shared" si="6"/>
        <v/>
      </c>
      <c r="FM41" t="str">
        <f t="shared" si="6"/>
        <v/>
      </c>
      <c r="FN41" t="str">
        <f t="shared" si="6"/>
        <v/>
      </c>
      <c r="FO41" t="str">
        <f t="shared" si="6"/>
        <v/>
      </c>
      <c r="FP41" t="str">
        <f t="shared" si="6"/>
        <v/>
      </c>
      <c r="FQ41" t="str">
        <f t="shared" si="6"/>
        <v/>
      </c>
      <c r="FR41" t="str">
        <f t="shared" si="6"/>
        <v/>
      </c>
      <c r="FS41" t="str">
        <f t="shared" si="6"/>
        <v/>
      </c>
      <c r="FT41" t="str">
        <f t="shared" si="6"/>
        <v/>
      </c>
      <c r="FU41" t="str">
        <f t="shared" si="6"/>
        <v/>
      </c>
      <c r="FV41" t="str">
        <f t="shared" si="6"/>
        <v/>
      </c>
      <c r="FW41" t="str">
        <f t="shared" si="6"/>
        <v/>
      </c>
      <c r="FX41" t="str">
        <f t="shared" si="6"/>
        <v/>
      </c>
      <c r="FY41" t="str">
        <f t="shared" si="6"/>
        <v/>
      </c>
      <c r="FZ41" t="str">
        <f t="shared" si="6"/>
        <v/>
      </c>
      <c r="GA41" t="str">
        <f t="shared" si="6"/>
        <v/>
      </c>
      <c r="GB41" t="str">
        <f t="shared" si="6"/>
        <v/>
      </c>
      <c r="GC41" t="str">
        <f t="shared" si="6"/>
        <v/>
      </c>
      <c r="GD41" t="str">
        <f t="shared" si="6"/>
        <v/>
      </c>
      <c r="GE41" t="str">
        <f t="shared" si="6"/>
        <v/>
      </c>
      <c r="GF41" t="str">
        <f t="shared" si="6"/>
        <v/>
      </c>
      <c r="GG41" t="str">
        <f t="shared" si="6"/>
        <v/>
      </c>
      <c r="GH41" t="str">
        <f t="shared" si="6"/>
        <v/>
      </c>
      <c r="GI41" t="str">
        <f t="shared" si="6"/>
        <v/>
      </c>
      <c r="GJ41" t="str">
        <f t="shared" si="6"/>
        <v/>
      </c>
      <c r="GK41" t="str">
        <f t="shared" si="2"/>
        <v/>
      </c>
      <c r="GL41" t="str">
        <f t="shared" si="3"/>
        <v/>
      </c>
      <c r="GM41" t="str">
        <f t="shared" si="3"/>
        <v/>
      </c>
      <c r="GN41" t="str">
        <f t="shared" si="3"/>
        <v/>
      </c>
      <c r="GO41" t="str">
        <f t="shared" si="3"/>
        <v>00000000</v>
      </c>
      <c r="GP41" t="str">
        <f t="shared" si="3"/>
        <v/>
      </c>
      <c r="GQ41" t="str">
        <f t="shared" si="3"/>
        <v/>
      </c>
      <c r="GR41" t="str">
        <f t="shared" si="3"/>
        <v/>
      </c>
      <c r="GS41" t="str">
        <f t="shared" si="3"/>
        <v/>
      </c>
      <c r="GT41" t="str">
        <f t="shared" si="3"/>
        <v/>
      </c>
      <c r="GU41" t="str">
        <f t="shared" si="3"/>
        <v/>
      </c>
      <c r="GV41" t="str">
        <f t="shared" si="3"/>
        <v/>
      </c>
      <c r="GW41" t="str">
        <f t="shared" si="3"/>
        <v/>
      </c>
      <c r="GX41">
        <f t="shared" si="3"/>
        <v>0</v>
      </c>
      <c r="GY41" t="str">
        <f t="shared" si="3"/>
        <v/>
      </c>
      <c r="GZ41" t="str">
        <f t="shared" si="3"/>
        <v/>
      </c>
      <c r="HA41" t="str">
        <f t="shared" si="3"/>
        <v/>
      </c>
      <c r="HB41" t="e">
        <f t="shared" si="3"/>
        <v>#N/A</v>
      </c>
      <c r="HC41" t="str">
        <f t="shared" si="3"/>
        <v/>
      </c>
      <c r="HD41" t="str">
        <f t="shared" si="3"/>
        <v/>
      </c>
      <c r="HE41" t="str">
        <f t="shared" si="3"/>
        <v/>
      </c>
      <c r="HF41" t="str">
        <f t="shared" si="3"/>
        <v>0</v>
      </c>
      <c r="HG41" t="str">
        <f t="shared" si="3"/>
        <v/>
      </c>
    </row>
    <row r="43" spans="1:215">
      <c r="A43" s="98" t="s">
        <v>1457</v>
      </c>
    </row>
    <row r="44" spans="1:215" s="115" customFormat="1">
      <c r="A44" s="114" t="s">
        <v>1311</v>
      </c>
      <c r="B44" s="114" t="s">
        <v>1312</v>
      </c>
      <c r="C44" s="114" t="s">
        <v>1313</v>
      </c>
      <c r="D44" s="114" t="s">
        <v>1314</v>
      </c>
      <c r="E44" s="114" t="s">
        <v>185</v>
      </c>
      <c r="F44" s="114" t="s">
        <v>187</v>
      </c>
      <c r="G44" s="114" t="s">
        <v>188</v>
      </c>
      <c r="H44" s="114" t="s">
        <v>192</v>
      </c>
      <c r="I44" s="114" t="s">
        <v>212</v>
      </c>
      <c r="J44" s="114" t="s">
        <v>1316</v>
      </c>
      <c r="K44" s="114" t="s">
        <v>1320</v>
      </c>
      <c r="L44" s="114" t="s">
        <v>1321</v>
      </c>
      <c r="M44" s="114" t="s">
        <v>1330</v>
      </c>
      <c r="N44" s="114" t="s">
        <v>1331</v>
      </c>
      <c r="O44" s="114" t="s">
        <v>265</v>
      </c>
      <c r="P44" s="114" t="s">
        <v>266</v>
      </c>
      <c r="Q44" s="114" t="s">
        <v>267</v>
      </c>
      <c r="R44" s="114" t="s">
        <v>268</v>
      </c>
      <c r="S44" s="114" t="s">
        <v>1458</v>
      </c>
      <c r="T44" s="114" t="s">
        <v>269</v>
      </c>
      <c r="U44" s="114" t="s">
        <v>270</v>
      </c>
      <c r="V44" s="114" t="s">
        <v>271</v>
      </c>
      <c r="W44" s="114" t="s">
        <v>273</v>
      </c>
      <c r="X44" s="114" t="s">
        <v>274</v>
      </c>
      <c r="Y44" s="114" t="s">
        <v>275</v>
      </c>
      <c r="Z44" s="114" t="s">
        <v>276</v>
      </c>
      <c r="AA44" s="114" t="s">
        <v>277</v>
      </c>
      <c r="AB44" s="114" t="s">
        <v>278</v>
      </c>
      <c r="AC44" s="114" t="s">
        <v>279</v>
      </c>
      <c r="AD44" s="114" t="s">
        <v>1348</v>
      </c>
      <c r="AE44" s="114" t="s">
        <v>282</v>
      </c>
      <c r="AF44" s="114" t="s">
        <v>284</v>
      </c>
      <c r="AG44" s="114" t="s">
        <v>286</v>
      </c>
      <c r="AH44" s="114" t="s">
        <v>254</v>
      </c>
      <c r="AI44" s="114" t="s">
        <v>255</v>
      </c>
      <c r="AJ44" s="114" t="s">
        <v>256</v>
      </c>
      <c r="AK44" s="114" t="s">
        <v>289</v>
      </c>
      <c r="AL44" s="114" t="s">
        <v>290</v>
      </c>
      <c r="AM44" s="114" t="s">
        <v>291</v>
      </c>
      <c r="AN44" s="114" t="s">
        <v>1349</v>
      </c>
      <c r="AO44" s="114" t="s">
        <v>1350</v>
      </c>
      <c r="AP44" s="114" t="s">
        <v>1352</v>
      </c>
      <c r="AQ44" s="114" t="s">
        <v>300</v>
      </c>
      <c r="AR44" s="114" t="s">
        <v>301</v>
      </c>
      <c r="AS44" s="114" t="s">
        <v>302</v>
      </c>
      <c r="AT44" s="114" t="s">
        <v>303</v>
      </c>
      <c r="AU44" s="114" t="s">
        <v>304</v>
      </c>
      <c r="AV44" s="114" t="s">
        <v>305</v>
      </c>
      <c r="AW44" s="114" t="s">
        <v>306</v>
      </c>
      <c r="AX44" s="114" t="s">
        <v>307</v>
      </c>
      <c r="AY44" s="114" t="s">
        <v>1353</v>
      </c>
      <c r="AZ44" s="114" t="s">
        <v>310</v>
      </c>
      <c r="BA44" s="114" t="s">
        <v>312</v>
      </c>
      <c r="BB44" s="114" t="s">
        <v>313</v>
      </c>
      <c r="BC44" s="114" t="s">
        <v>316</v>
      </c>
      <c r="BD44" s="114" t="s">
        <v>317</v>
      </c>
      <c r="BE44" s="114" t="s">
        <v>318</v>
      </c>
      <c r="BF44" s="114" t="s">
        <v>319</v>
      </c>
      <c r="BG44" s="114" t="s">
        <v>322</v>
      </c>
      <c r="BH44" s="114" t="s">
        <v>323</v>
      </c>
      <c r="BI44" s="114" t="s">
        <v>325</v>
      </c>
      <c r="BJ44" s="114" t="s">
        <v>1459</v>
      </c>
      <c r="BK44" s="114" t="s">
        <v>328</v>
      </c>
      <c r="BL44" s="114" t="s">
        <v>329</v>
      </c>
      <c r="BM44" s="114" t="s">
        <v>330</v>
      </c>
      <c r="BN44" s="114" t="s">
        <v>331</v>
      </c>
      <c r="BO44" s="114" t="s">
        <v>332</v>
      </c>
      <c r="BP44" s="114" t="s">
        <v>333</v>
      </c>
      <c r="BQ44" s="114" t="s">
        <v>334</v>
      </c>
      <c r="BR44" s="114" t="s">
        <v>335</v>
      </c>
      <c r="BS44" s="114" t="s">
        <v>336</v>
      </c>
      <c r="BT44" s="114" t="s">
        <v>338</v>
      </c>
      <c r="BU44" s="114" t="s">
        <v>340</v>
      </c>
      <c r="BV44" s="114" t="s">
        <v>341</v>
      </c>
      <c r="BW44" s="114" t="s">
        <v>342</v>
      </c>
      <c r="BX44" s="114" t="s">
        <v>343</v>
      </c>
      <c r="BY44" s="114" t="s">
        <v>344</v>
      </c>
      <c r="BZ44" s="114" t="s">
        <v>1355</v>
      </c>
      <c r="CA44" s="114" t="s">
        <v>1356</v>
      </c>
      <c r="CB44" s="114" t="s">
        <v>352</v>
      </c>
      <c r="CC44" s="114" t="s">
        <v>353</v>
      </c>
      <c r="CD44" s="114" t="s">
        <v>354</v>
      </c>
      <c r="CE44" s="114" t="s">
        <v>355</v>
      </c>
      <c r="CF44" s="114" t="s">
        <v>357</v>
      </c>
      <c r="CG44" s="114" t="s">
        <v>358</v>
      </c>
      <c r="CH44" s="114" t="s">
        <v>359</v>
      </c>
      <c r="CI44" s="114" t="s">
        <v>361</v>
      </c>
      <c r="CJ44" s="114" t="s">
        <v>363</v>
      </c>
      <c r="CK44" s="114" t="s">
        <v>364</v>
      </c>
      <c r="CL44" s="114" t="s">
        <v>365</v>
      </c>
      <c r="CM44" s="114" t="s">
        <v>366</v>
      </c>
      <c r="CN44" s="114" t="s">
        <v>367</v>
      </c>
      <c r="CO44" s="114" t="s">
        <v>368</v>
      </c>
      <c r="CP44" s="114" t="s">
        <v>369</v>
      </c>
      <c r="CQ44" s="114" t="s">
        <v>370</v>
      </c>
      <c r="CR44" s="114" t="s">
        <v>372</v>
      </c>
      <c r="CS44" s="114" t="s">
        <v>373</v>
      </c>
      <c r="CT44" s="114" t="s">
        <v>1357</v>
      </c>
      <c r="CU44" s="114" t="s">
        <v>376</v>
      </c>
      <c r="CV44" s="114" t="s">
        <v>377</v>
      </c>
      <c r="CW44" s="114" t="s">
        <v>378</v>
      </c>
      <c r="CX44" s="114" t="s">
        <v>380</v>
      </c>
      <c r="CY44" s="114" t="s">
        <v>381</v>
      </c>
      <c r="CZ44" s="114" t="s">
        <v>382</v>
      </c>
      <c r="DA44" s="114" t="s">
        <v>412</v>
      </c>
      <c r="DB44" s="114" t="s">
        <v>413</v>
      </c>
      <c r="DC44" s="114" t="s">
        <v>414</v>
      </c>
      <c r="DD44" s="114" t="s">
        <v>415</v>
      </c>
      <c r="DE44" s="114" t="s">
        <v>416</v>
      </c>
      <c r="DF44" s="114" t="s">
        <v>417</v>
      </c>
      <c r="DG44" s="114" t="s">
        <v>1358</v>
      </c>
      <c r="DH44" s="114" t="s">
        <v>419</v>
      </c>
      <c r="DI44" s="114" t="s">
        <v>420</v>
      </c>
      <c r="DJ44" s="114" t="s">
        <v>421</v>
      </c>
      <c r="DK44" s="114" t="s">
        <v>422</v>
      </c>
      <c r="DL44" s="114" t="s">
        <v>423</v>
      </c>
      <c r="DM44" s="114" t="s">
        <v>424</v>
      </c>
      <c r="DN44" s="114" t="s">
        <v>425</v>
      </c>
      <c r="DO44" s="114" t="s">
        <v>426</v>
      </c>
      <c r="DP44" s="114" t="s">
        <v>427</v>
      </c>
      <c r="DQ44" s="114" t="s">
        <v>428</v>
      </c>
      <c r="DR44" s="114" t="s">
        <v>429</v>
      </c>
    </row>
    <row r="45" spans="1:215">
      <c r="A45">
        <f t="shared" ref="A45:I45" si="8">INDEX(20:20,1,MATCH(A$44,$19:$19,0))</f>
        <v>0</v>
      </c>
      <c r="B45" t="str">
        <f t="shared" si="8"/>
        <v>20/0/0</v>
      </c>
      <c r="C45" t="str">
        <f t="shared" si="8"/>
        <v>20/0/0</v>
      </c>
      <c r="D45" t="str">
        <f t="shared" si="8"/>
        <v>0000000000</v>
      </c>
      <c r="E45" t="str">
        <f t="shared" si="8"/>
        <v>0000</v>
      </c>
      <c r="F45">
        <f t="shared" si="8"/>
        <v>0</v>
      </c>
      <c r="G45" t="str">
        <f t="shared" si="8"/>
        <v>000000</v>
      </c>
      <c r="H45" t="str">
        <f t="shared" si="8"/>
        <v/>
      </c>
      <c r="I45" t="str">
        <f t="shared" si="8"/>
        <v/>
      </c>
      <c r="J45" s="96"/>
      <c r="K45" t="str">
        <f t="shared" ref="K45:AP45" si="9">INDEX(20:20,1,MATCH(K$44,$19:$19,0))</f>
        <v>1</v>
      </c>
      <c r="L45" t="str">
        <f t="shared" si="9"/>
        <v>1</v>
      </c>
      <c r="M45" t="str">
        <f t="shared" si="9"/>
        <v/>
      </c>
      <c r="N45" t="str">
        <f t="shared" si="9"/>
        <v/>
      </c>
      <c r="O45" t="str">
        <f t="shared" si="9"/>
        <v/>
      </c>
      <c r="P45" t="str">
        <f t="shared" si="9"/>
        <v/>
      </c>
      <c r="Q45" t="str">
        <f t="shared" si="9"/>
        <v/>
      </c>
      <c r="R45" t="str">
        <f t="shared" si="9"/>
        <v/>
      </c>
      <c r="S45" t="e">
        <f t="shared" si="9"/>
        <v>#N/A</v>
      </c>
      <c r="T45" t="str">
        <f t="shared" si="9"/>
        <v/>
      </c>
      <c r="U45" t="str">
        <f t="shared" si="9"/>
        <v/>
      </c>
      <c r="V45" t="str">
        <f t="shared" si="9"/>
        <v/>
      </c>
      <c r="W45" t="str">
        <f t="shared" si="9"/>
        <v/>
      </c>
      <c r="X45" t="str">
        <f t="shared" si="9"/>
        <v/>
      </c>
      <c r="Y45" t="str">
        <f t="shared" si="9"/>
        <v/>
      </c>
      <c r="Z45" t="str">
        <f t="shared" si="9"/>
        <v/>
      </c>
      <c r="AA45" t="str">
        <f t="shared" si="9"/>
        <v/>
      </c>
      <c r="AB45" t="str">
        <f t="shared" si="9"/>
        <v/>
      </c>
      <c r="AC45" t="str">
        <f t="shared" si="9"/>
        <v/>
      </c>
      <c r="AD45" t="str">
        <f t="shared" si="9"/>
        <v/>
      </c>
      <c r="AE45" t="str">
        <f t="shared" si="9"/>
        <v/>
      </c>
      <c r="AF45" t="str">
        <f t="shared" si="9"/>
        <v/>
      </c>
      <c r="AG45" t="str">
        <f t="shared" si="9"/>
        <v/>
      </c>
      <c r="AH45" t="str">
        <f t="shared" si="9"/>
        <v/>
      </c>
      <c r="AI45" t="str">
        <f t="shared" si="9"/>
        <v/>
      </c>
      <c r="AJ45" t="str">
        <f t="shared" si="9"/>
        <v/>
      </c>
      <c r="AK45" t="str">
        <f t="shared" si="9"/>
        <v/>
      </c>
      <c r="AL45" t="str">
        <f t="shared" si="9"/>
        <v/>
      </c>
      <c r="AM45" t="str">
        <f t="shared" si="9"/>
        <v/>
      </c>
      <c r="AN45" t="str">
        <f t="shared" si="9"/>
        <v/>
      </c>
      <c r="AO45" t="str">
        <f t="shared" si="9"/>
        <v/>
      </c>
      <c r="AP45" t="str">
        <f t="shared" si="9"/>
        <v/>
      </c>
      <c r="AQ45" t="str">
        <f t="shared" ref="AQ45:BV45" si="10">INDEX(20:20,1,MATCH(AQ$44,$19:$19,0))</f>
        <v/>
      </c>
      <c r="AR45" t="str">
        <f t="shared" si="10"/>
        <v/>
      </c>
      <c r="AS45" t="str">
        <f t="shared" si="10"/>
        <v/>
      </c>
      <c r="AT45" t="str">
        <f t="shared" si="10"/>
        <v/>
      </c>
      <c r="AU45" t="str">
        <f t="shared" si="10"/>
        <v/>
      </c>
      <c r="AV45" t="str">
        <f t="shared" si="10"/>
        <v/>
      </c>
      <c r="AW45" t="str">
        <f t="shared" si="10"/>
        <v/>
      </c>
      <c r="AX45" t="str">
        <f t="shared" si="10"/>
        <v/>
      </c>
      <c r="AY45" t="str">
        <f t="shared" si="10"/>
        <v/>
      </c>
      <c r="AZ45" t="str">
        <f t="shared" si="10"/>
        <v/>
      </c>
      <c r="BA45" t="str">
        <f t="shared" si="10"/>
        <v/>
      </c>
      <c r="BB45" t="str">
        <f t="shared" si="10"/>
        <v/>
      </c>
      <c r="BC45" t="str">
        <f t="shared" si="10"/>
        <v/>
      </c>
      <c r="BD45" t="str">
        <f t="shared" si="10"/>
        <v/>
      </c>
      <c r="BE45" t="str">
        <f t="shared" si="10"/>
        <v/>
      </c>
      <c r="BF45" t="str">
        <f t="shared" si="10"/>
        <v/>
      </c>
      <c r="BG45" t="str">
        <f t="shared" si="10"/>
        <v/>
      </c>
      <c r="BH45" t="str">
        <f t="shared" si="10"/>
        <v/>
      </c>
      <c r="BI45" t="str">
        <f t="shared" si="10"/>
        <v/>
      </c>
      <c r="BJ45" t="str">
        <f t="shared" si="10"/>
        <v/>
      </c>
      <c r="BK45" t="str">
        <f t="shared" si="10"/>
        <v/>
      </c>
      <c r="BL45" t="str">
        <f t="shared" si="10"/>
        <v/>
      </c>
      <c r="BM45" t="str">
        <f t="shared" si="10"/>
        <v/>
      </c>
      <c r="BN45" t="str">
        <f t="shared" si="10"/>
        <v/>
      </c>
      <c r="BO45" t="str">
        <f t="shared" si="10"/>
        <v/>
      </c>
      <c r="BP45" t="str">
        <f t="shared" si="10"/>
        <v/>
      </c>
      <c r="BQ45" t="str">
        <f t="shared" si="10"/>
        <v/>
      </c>
      <c r="BR45" t="str">
        <f t="shared" si="10"/>
        <v/>
      </c>
      <c r="BS45" t="str">
        <f t="shared" si="10"/>
        <v/>
      </c>
      <c r="BT45" t="str">
        <f t="shared" si="10"/>
        <v/>
      </c>
      <c r="BU45" t="str">
        <f t="shared" si="10"/>
        <v/>
      </c>
      <c r="BV45" t="str">
        <f t="shared" si="10"/>
        <v/>
      </c>
      <c r="BW45" t="str">
        <f t="shared" ref="BW45:DB45" si="11">INDEX(20:20,1,MATCH(BW$44,$19:$19,0))</f>
        <v/>
      </c>
      <c r="BX45" t="str">
        <f t="shared" si="11"/>
        <v/>
      </c>
      <c r="BY45" t="str">
        <f t="shared" si="11"/>
        <v/>
      </c>
      <c r="BZ45" t="str">
        <f t="shared" si="11"/>
        <v/>
      </c>
      <c r="CA45" t="str">
        <f t="shared" si="11"/>
        <v/>
      </c>
      <c r="CB45" t="str">
        <f t="shared" si="11"/>
        <v/>
      </c>
      <c r="CC45" t="str">
        <f t="shared" si="11"/>
        <v/>
      </c>
      <c r="CD45" t="str">
        <f t="shared" si="11"/>
        <v/>
      </c>
      <c r="CE45" t="str">
        <f t="shared" si="11"/>
        <v/>
      </c>
      <c r="CF45" t="str">
        <f t="shared" si="11"/>
        <v/>
      </c>
      <c r="CG45" t="str">
        <f t="shared" si="11"/>
        <v/>
      </c>
      <c r="CH45" t="str">
        <f t="shared" si="11"/>
        <v/>
      </c>
      <c r="CI45" t="str">
        <f t="shared" si="11"/>
        <v/>
      </c>
      <c r="CJ45" t="str">
        <f t="shared" si="11"/>
        <v/>
      </c>
      <c r="CK45" t="str">
        <f t="shared" si="11"/>
        <v/>
      </c>
      <c r="CL45" t="str">
        <f t="shared" si="11"/>
        <v/>
      </c>
      <c r="CM45" t="str">
        <f t="shared" si="11"/>
        <v/>
      </c>
      <c r="CN45" t="str">
        <f t="shared" si="11"/>
        <v/>
      </c>
      <c r="CO45" t="str">
        <f t="shared" si="11"/>
        <v/>
      </c>
      <c r="CP45" t="str">
        <f t="shared" si="11"/>
        <v/>
      </c>
      <c r="CQ45" t="str">
        <f t="shared" si="11"/>
        <v/>
      </c>
      <c r="CR45" t="str">
        <f t="shared" si="11"/>
        <v/>
      </c>
      <c r="CS45" t="str">
        <f t="shared" si="11"/>
        <v/>
      </c>
      <c r="CT45" t="str">
        <f t="shared" si="11"/>
        <v/>
      </c>
      <c r="CU45" t="str">
        <f t="shared" si="11"/>
        <v/>
      </c>
      <c r="CV45" t="str">
        <f t="shared" si="11"/>
        <v/>
      </c>
      <c r="CW45" t="str">
        <f t="shared" si="11"/>
        <v/>
      </c>
      <c r="CX45" t="str">
        <f t="shared" si="11"/>
        <v/>
      </c>
      <c r="CY45" t="str">
        <f t="shared" si="11"/>
        <v/>
      </c>
      <c r="CZ45" t="str">
        <f t="shared" si="11"/>
        <v/>
      </c>
      <c r="DA45" t="str">
        <f t="shared" si="11"/>
        <v/>
      </c>
      <c r="DB45" t="str">
        <f t="shared" si="11"/>
        <v/>
      </c>
      <c r="DC45" t="str">
        <f t="shared" ref="DC45:DR45" si="12">INDEX(20:20,1,MATCH(DC$44,$19:$19,0))</f>
        <v/>
      </c>
      <c r="DD45" t="str">
        <f t="shared" si="12"/>
        <v/>
      </c>
      <c r="DE45" t="str">
        <f t="shared" si="12"/>
        <v/>
      </c>
      <c r="DF45" t="str">
        <f t="shared" si="12"/>
        <v/>
      </c>
      <c r="DG45" t="str">
        <f t="shared" si="12"/>
        <v/>
      </c>
      <c r="DH45" t="str">
        <f t="shared" si="12"/>
        <v/>
      </c>
      <c r="DI45">
        <f t="shared" si="12"/>
        <v>0</v>
      </c>
      <c r="DJ45" t="str">
        <f t="shared" si="12"/>
        <v/>
      </c>
      <c r="DK45" t="str">
        <f t="shared" si="12"/>
        <v/>
      </c>
      <c r="DL45" t="str">
        <f t="shared" si="12"/>
        <v/>
      </c>
      <c r="DM45" t="e">
        <f t="shared" si="12"/>
        <v>#N/A</v>
      </c>
      <c r="DN45" t="str">
        <f t="shared" si="12"/>
        <v/>
      </c>
      <c r="DO45" t="str">
        <f t="shared" si="12"/>
        <v/>
      </c>
      <c r="DP45" t="str">
        <f t="shared" si="12"/>
        <v/>
      </c>
      <c r="DQ45" t="str">
        <f t="shared" si="12"/>
        <v>0</v>
      </c>
      <c r="DR45" t="str">
        <f t="shared" si="12"/>
        <v/>
      </c>
    </row>
    <row r="46" spans="1:215">
      <c r="A46">
        <f t="shared" ref="A46:I46" si="13">INDEX(21:21,1,MATCH(A$44,$19:$19,0))</f>
        <v>0</v>
      </c>
      <c r="B46" t="str">
        <f t="shared" si="13"/>
        <v>20/0/0</v>
      </c>
      <c r="C46" t="str">
        <f t="shared" si="13"/>
        <v>20/0/0</v>
      </c>
      <c r="D46" t="str">
        <f t="shared" si="13"/>
        <v>0000000000</v>
      </c>
      <c r="E46" t="str">
        <f t="shared" si="13"/>
        <v>0000</v>
      </c>
      <c r="F46">
        <f t="shared" si="13"/>
        <v>0</v>
      </c>
      <c r="G46" t="str">
        <f t="shared" si="13"/>
        <v>000000</v>
      </c>
      <c r="H46" t="str">
        <f t="shared" si="13"/>
        <v/>
      </c>
      <c r="I46" t="str">
        <f t="shared" si="13"/>
        <v/>
      </c>
      <c r="J46" s="96"/>
      <c r="K46" t="str">
        <f t="shared" ref="K46:AP46" si="14">INDEX(21:21,1,MATCH(K$44,$19:$19,0))</f>
        <v>1</v>
      </c>
      <c r="L46" t="str">
        <f t="shared" si="14"/>
        <v>1</v>
      </c>
      <c r="M46" t="str">
        <f t="shared" si="14"/>
        <v/>
      </c>
      <c r="N46" t="str">
        <f t="shared" si="14"/>
        <v/>
      </c>
      <c r="O46" t="str">
        <f t="shared" si="14"/>
        <v/>
      </c>
      <c r="P46" t="str">
        <f t="shared" si="14"/>
        <v/>
      </c>
      <c r="Q46" t="str">
        <f t="shared" si="14"/>
        <v/>
      </c>
      <c r="R46" t="str">
        <f t="shared" si="14"/>
        <v/>
      </c>
      <c r="S46" t="e">
        <f t="shared" si="14"/>
        <v>#N/A</v>
      </c>
      <c r="T46" t="str">
        <f t="shared" si="14"/>
        <v/>
      </c>
      <c r="U46" t="str">
        <f t="shared" si="14"/>
        <v/>
      </c>
      <c r="V46" t="str">
        <f t="shared" si="14"/>
        <v/>
      </c>
      <c r="W46" t="str">
        <f t="shared" si="14"/>
        <v/>
      </c>
      <c r="X46" t="str">
        <f t="shared" si="14"/>
        <v/>
      </c>
      <c r="Y46" t="str">
        <f t="shared" si="14"/>
        <v/>
      </c>
      <c r="Z46" t="str">
        <f t="shared" si="14"/>
        <v/>
      </c>
      <c r="AA46" t="str">
        <f t="shared" si="14"/>
        <v/>
      </c>
      <c r="AB46" t="str">
        <f t="shared" si="14"/>
        <v/>
      </c>
      <c r="AC46" t="str">
        <f t="shared" si="14"/>
        <v/>
      </c>
      <c r="AD46" t="str">
        <f t="shared" si="14"/>
        <v/>
      </c>
      <c r="AE46" t="str">
        <f t="shared" si="14"/>
        <v/>
      </c>
      <c r="AF46" t="str">
        <f t="shared" si="14"/>
        <v/>
      </c>
      <c r="AG46" t="str">
        <f t="shared" si="14"/>
        <v/>
      </c>
      <c r="AH46" t="str">
        <f t="shared" si="14"/>
        <v/>
      </c>
      <c r="AI46" t="str">
        <f t="shared" si="14"/>
        <v/>
      </c>
      <c r="AJ46" t="str">
        <f t="shared" si="14"/>
        <v/>
      </c>
      <c r="AK46" t="str">
        <f t="shared" si="14"/>
        <v/>
      </c>
      <c r="AL46" t="str">
        <f t="shared" si="14"/>
        <v/>
      </c>
      <c r="AM46" t="str">
        <f t="shared" si="14"/>
        <v/>
      </c>
      <c r="AN46" t="str">
        <f t="shared" si="14"/>
        <v/>
      </c>
      <c r="AO46" t="str">
        <f t="shared" si="14"/>
        <v/>
      </c>
      <c r="AP46" t="str">
        <f t="shared" si="14"/>
        <v/>
      </c>
      <c r="AQ46" t="str">
        <f t="shared" ref="AQ46:BV46" si="15">INDEX(21:21,1,MATCH(AQ$44,$19:$19,0))</f>
        <v/>
      </c>
      <c r="AR46" t="str">
        <f t="shared" si="15"/>
        <v/>
      </c>
      <c r="AS46" t="str">
        <f t="shared" si="15"/>
        <v/>
      </c>
      <c r="AT46" t="str">
        <f t="shared" si="15"/>
        <v/>
      </c>
      <c r="AU46" t="str">
        <f t="shared" si="15"/>
        <v/>
      </c>
      <c r="AV46" t="str">
        <f t="shared" si="15"/>
        <v/>
      </c>
      <c r="AW46" t="str">
        <f t="shared" si="15"/>
        <v/>
      </c>
      <c r="AX46" t="str">
        <f t="shared" si="15"/>
        <v/>
      </c>
      <c r="AY46" t="str">
        <f t="shared" si="15"/>
        <v/>
      </c>
      <c r="AZ46" t="str">
        <f t="shared" si="15"/>
        <v/>
      </c>
      <c r="BA46" t="str">
        <f t="shared" si="15"/>
        <v/>
      </c>
      <c r="BB46" t="str">
        <f t="shared" si="15"/>
        <v/>
      </c>
      <c r="BC46" t="str">
        <f t="shared" si="15"/>
        <v/>
      </c>
      <c r="BD46" t="str">
        <f t="shared" si="15"/>
        <v/>
      </c>
      <c r="BE46" t="str">
        <f t="shared" si="15"/>
        <v/>
      </c>
      <c r="BF46" t="str">
        <f t="shared" si="15"/>
        <v/>
      </c>
      <c r="BG46" t="str">
        <f t="shared" si="15"/>
        <v/>
      </c>
      <c r="BH46" t="str">
        <f t="shared" si="15"/>
        <v/>
      </c>
      <c r="BI46" t="str">
        <f t="shared" si="15"/>
        <v/>
      </c>
      <c r="BJ46" t="str">
        <f t="shared" si="15"/>
        <v/>
      </c>
      <c r="BK46" t="str">
        <f t="shared" si="15"/>
        <v/>
      </c>
      <c r="BL46" t="str">
        <f t="shared" si="15"/>
        <v/>
      </c>
      <c r="BM46" t="str">
        <f t="shared" si="15"/>
        <v/>
      </c>
      <c r="BN46" t="str">
        <f t="shared" si="15"/>
        <v/>
      </c>
      <c r="BO46" t="str">
        <f t="shared" si="15"/>
        <v/>
      </c>
      <c r="BP46" t="str">
        <f t="shared" si="15"/>
        <v/>
      </c>
      <c r="BQ46" t="str">
        <f t="shared" si="15"/>
        <v/>
      </c>
      <c r="BR46" t="str">
        <f t="shared" si="15"/>
        <v/>
      </c>
      <c r="BS46" t="str">
        <f t="shared" si="15"/>
        <v/>
      </c>
      <c r="BT46" t="str">
        <f t="shared" si="15"/>
        <v/>
      </c>
      <c r="BU46" t="str">
        <f t="shared" si="15"/>
        <v/>
      </c>
      <c r="BV46" t="str">
        <f t="shared" si="15"/>
        <v/>
      </c>
      <c r="BW46" t="str">
        <f t="shared" ref="BW46:DB46" si="16">INDEX(21:21,1,MATCH(BW$44,$19:$19,0))</f>
        <v/>
      </c>
      <c r="BX46" t="str">
        <f t="shared" si="16"/>
        <v/>
      </c>
      <c r="BY46" t="str">
        <f t="shared" si="16"/>
        <v/>
      </c>
      <c r="BZ46" t="str">
        <f t="shared" si="16"/>
        <v/>
      </c>
      <c r="CA46" t="str">
        <f t="shared" si="16"/>
        <v/>
      </c>
      <c r="CB46" t="str">
        <f t="shared" si="16"/>
        <v/>
      </c>
      <c r="CC46" t="str">
        <f t="shared" si="16"/>
        <v/>
      </c>
      <c r="CD46" t="str">
        <f t="shared" si="16"/>
        <v/>
      </c>
      <c r="CE46" t="str">
        <f t="shared" si="16"/>
        <v/>
      </c>
      <c r="CF46" t="str">
        <f t="shared" si="16"/>
        <v/>
      </c>
      <c r="CG46" t="str">
        <f t="shared" si="16"/>
        <v/>
      </c>
      <c r="CH46" t="str">
        <f t="shared" si="16"/>
        <v/>
      </c>
      <c r="CI46" t="str">
        <f t="shared" si="16"/>
        <v/>
      </c>
      <c r="CJ46" t="str">
        <f t="shared" si="16"/>
        <v/>
      </c>
      <c r="CK46" t="str">
        <f t="shared" si="16"/>
        <v/>
      </c>
      <c r="CL46" t="str">
        <f t="shared" si="16"/>
        <v/>
      </c>
      <c r="CM46" t="str">
        <f t="shared" si="16"/>
        <v/>
      </c>
      <c r="CN46" t="str">
        <f t="shared" si="16"/>
        <v/>
      </c>
      <c r="CO46" t="str">
        <f t="shared" si="16"/>
        <v/>
      </c>
      <c r="CP46" t="str">
        <f t="shared" si="16"/>
        <v/>
      </c>
      <c r="CQ46" t="str">
        <f t="shared" si="16"/>
        <v/>
      </c>
      <c r="CR46" t="str">
        <f t="shared" si="16"/>
        <v/>
      </c>
      <c r="CS46" t="str">
        <f t="shared" si="16"/>
        <v/>
      </c>
      <c r="CT46" t="str">
        <f t="shared" si="16"/>
        <v/>
      </c>
      <c r="CU46" t="str">
        <f t="shared" si="16"/>
        <v/>
      </c>
      <c r="CV46" t="str">
        <f t="shared" si="16"/>
        <v/>
      </c>
      <c r="CW46" t="str">
        <f t="shared" si="16"/>
        <v/>
      </c>
      <c r="CX46" t="str">
        <f t="shared" si="16"/>
        <v/>
      </c>
      <c r="CY46" t="str">
        <f t="shared" si="16"/>
        <v/>
      </c>
      <c r="CZ46" t="str">
        <f t="shared" si="16"/>
        <v/>
      </c>
      <c r="DA46" t="str">
        <f t="shared" si="16"/>
        <v/>
      </c>
      <c r="DB46" t="str">
        <f t="shared" si="16"/>
        <v/>
      </c>
      <c r="DC46" t="str">
        <f t="shared" ref="DC46:DR46" si="17">INDEX(21:21,1,MATCH(DC$44,$19:$19,0))</f>
        <v/>
      </c>
      <c r="DD46" t="str">
        <f t="shared" si="17"/>
        <v/>
      </c>
      <c r="DE46" t="str">
        <f t="shared" si="17"/>
        <v/>
      </c>
      <c r="DF46" t="str">
        <f t="shared" si="17"/>
        <v/>
      </c>
      <c r="DG46" t="str">
        <f t="shared" si="17"/>
        <v/>
      </c>
      <c r="DH46" t="str">
        <f t="shared" si="17"/>
        <v/>
      </c>
      <c r="DI46">
        <f t="shared" si="17"/>
        <v>0</v>
      </c>
      <c r="DJ46" t="str">
        <f t="shared" si="17"/>
        <v/>
      </c>
      <c r="DK46" t="str">
        <f t="shared" si="17"/>
        <v/>
      </c>
      <c r="DL46" t="str">
        <f t="shared" si="17"/>
        <v/>
      </c>
      <c r="DM46" t="e">
        <f t="shared" si="17"/>
        <v>#N/A</v>
      </c>
      <c r="DN46" t="str">
        <f t="shared" si="17"/>
        <v/>
      </c>
      <c r="DO46" t="str">
        <f t="shared" si="17"/>
        <v/>
      </c>
      <c r="DP46" t="str">
        <f t="shared" si="17"/>
        <v/>
      </c>
      <c r="DQ46" t="str">
        <f t="shared" si="17"/>
        <v>0</v>
      </c>
      <c r="DR46" t="str">
        <f t="shared" si="17"/>
        <v/>
      </c>
    </row>
    <row r="47" spans="1:215">
      <c r="A47">
        <f t="shared" ref="A47:I47" si="18">INDEX(22:22,1,MATCH(A$44,$19:$19,0))</f>
        <v>0</v>
      </c>
      <c r="B47" t="str">
        <f t="shared" si="18"/>
        <v>20/0/0</v>
      </c>
      <c r="C47" t="str">
        <f t="shared" si="18"/>
        <v>20/0/0</v>
      </c>
      <c r="D47" t="str">
        <f t="shared" si="18"/>
        <v>0000000000</v>
      </c>
      <c r="E47" t="str">
        <f t="shared" si="18"/>
        <v>0000</v>
      </c>
      <c r="F47">
        <f t="shared" si="18"/>
        <v>0</v>
      </c>
      <c r="G47" t="str">
        <f t="shared" si="18"/>
        <v>000000</v>
      </c>
      <c r="H47" t="str">
        <f t="shared" si="18"/>
        <v/>
      </c>
      <c r="I47" t="str">
        <f t="shared" si="18"/>
        <v/>
      </c>
      <c r="J47" s="96"/>
      <c r="K47" t="str">
        <f t="shared" ref="K47:AP47" si="19">INDEX(22:22,1,MATCH(K$44,$19:$19,0))</f>
        <v>1</v>
      </c>
      <c r="L47" t="str">
        <f t="shared" si="19"/>
        <v>1</v>
      </c>
      <c r="M47" t="str">
        <f t="shared" si="19"/>
        <v/>
      </c>
      <c r="N47" t="str">
        <f t="shared" si="19"/>
        <v/>
      </c>
      <c r="O47" t="str">
        <f t="shared" si="19"/>
        <v/>
      </c>
      <c r="P47" t="str">
        <f t="shared" si="19"/>
        <v/>
      </c>
      <c r="Q47" t="str">
        <f t="shared" si="19"/>
        <v/>
      </c>
      <c r="R47" t="str">
        <f t="shared" si="19"/>
        <v/>
      </c>
      <c r="S47" t="e">
        <f t="shared" si="19"/>
        <v>#N/A</v>
      </c>
      <c r="T47" t="str">
        <f t="shared" si="19"/>
        <v/>
      </c>
      <c r="U47" t="str">
        <f t="shared" si="19"/>
        <v/>
      </c>
      <c r="V47" t="str">
        <f t="shared" si="19"/>
        <v/>
      </c>
      <c r="W47" t="str">
        <f t="shared" si="19"/>
        <v/>
      </c>
      <c r="X47" t="str">
        <f t="shared" si="19"/>
        <v/>
      </c>
      <c r="Y47" t="str">
        <f t="shared" si="19"/>
        <v/>
      </c>
      <c r="Z47" t="str">
        <f t="shared" si="19"/>
        <v/>
      </c>
      <c r="AA47" t="str">
        <f t="shared" si="19"/>
        <v/>
      </c>
      <c r="AB47" t="str">
        <f t="shared" si="19"/>
        <v/>
      </c>
      <c r="AC47" t="str">
        <f t="shared" si="19"/>
        <v/>
      </c>
      <c r="AD47" t="str">
        <f t="shared" si="19"/>
        <v/>
      </c>
      <c r="AE47" t="str">
        <f t="shared" si="19"/>
        <v/>
      </c>
      <c r="AF47" t="str">
        <f t="shared" si="19"/>
        <v/>
      </c>
      <c r="AG47" t="str">
        <f t="shared" si="19"/>
        <v/>
      </c>
      <c r="AH47" t="str">
        <f t="shared" si="19"/>
        <v/>
      </c>
      <c r="AI47" t="str">
        <f t="shared" si="19"/>
        <v/>
      </c>
      <c r="AJ47" t="str">
        <f t="shared" si="19"/>
        <v/>
      </c>
      <c r="AK47" t="str">
        <f t="shared" si="19"/>
        <v/>
      </c>
      <c r="AL47" t="str">
        <f t="shared" si="19"/>
        <v/>
      </c>
      <c r="AM47" t="str">
        <f t="shared" si="19"/>
        <v/>
      </c>
      <c r="AN47" t="str">
        <f t="shared" si="19"/>
        <v/>
      </c>
      <c r="AO47" t="str">
        <f t="shared" si="19"/>
        <v/>
      </c>
      <c r="AP47" t="str">
        <f t="shared" si="19"/>
        <v/>
      </c>
      <c r="AQ47" t="str">
        <f t="shared" ref="AQ47:BV47" si="20">INDEX(22:22,1,MATCH(AQ$44,$19:$19,0))</f>
        <v/>
      </c>
      <c r="AR47" t="str">
        <f t="shared" si="20"/>
        <v/>
      </c>
      <c r="AS47" t="str">
        <f t="shared" si="20"/>
        <v/>
      </c>
      <c r="AT47" t="str">
        <f t="shared" si="20"/>
        <v/>
      </c>
      <c r="AU47" t="str">
        <f t="shared" si="20"/>
        <v/>
      </c>
      <c r="AV47" t="str">
        <f t="shared" si="20"/>
        <v/>
      </c>
      <c r="AW47" t="str">
        <f t="shared" si="20"/>
        <v/>
      </c>
      <c r="AX47" t="str">
        <f t="shared" si="20"/>
        <v/>
      </c>
      <c r="AY47" t="str">
        <f t="shared" si="20"/>
        <v/>
      </c>
      <c r="AZ47" t="str">
        <f t="shared" si="20"/>
        <v/>
      </c>
      <c r="BA47" t="str">
        <f t="shared" si="20"/>
        <v/>
      </c>
      <c r="BB47" t="str">
        <f t="shared" si="20"/>
        <v/>
      </c>
      <c r="BC47" t="str">
        <f t="shared" si="20"/>
        <v/>
      </c>
      <c r="BD47" t="str">
        <f t="shared" si="20"/>
        <v/>
      </c>
      <c r="BE47" t="str">
        <f t="shared" si="20"/>
        <v/>
      </c>
      <c r="BF47" t="str">
        <f t="shared" si="20"/>
        <v/>
      </c>
      <c r="BG47" t="str">
        <f t="shared" si="20"/>
        <v/>
      </c>
      <c r="BH47" t="str">
        <f t="shared" si="20"/>
        <v/>
      </c>
      <c r="BI47" t="str">
        <f t="shared" si="20"/>
        <v/>
      </c>
      <c r="BJ47" t="str">
        <f t="shared" si="20"/>
        <v/>
      </c>
      <c r="BK47" t="str">
        <f t="shared" si="20"/>
        <v/>
      </c>
      <c r="BL47" t="str">
        <f t="shared" si="20"/>
        <v/>
      </c>
      <c r="BM47" t="str">
        <f t="shared" si="20"/>
        <v/>
      </c>
      <c r="BN47" t="str">
        <f t="shared" si="20"/>
        <v/>
      </c>
      <c r="BO47" t="str">
        <f t="shared" si="20"/>
        <v/>
      </c>
      <c r="BP47" t="str">
        <f t="shared" si="20"/>
        <v/>
      </c>
      <c r="BQ47" t="str">
        <f t="shared" si="20"/>
        <v/>
      </c>
      <c r="BR47" t="str">
        <f t="shared" si="20"/>
        <v/>
      </c>
      <c r="BS47" t="str">
        <f t="shared" si="20"/>
        <v/>
      </c>
      <c r="BT47" t="str">
        <f t="shared" si="20"/>
        <v/>
      </c>
      <c r="BU47" t="str">
        <f t="shared" si="20"/>
        <v/>
      </c>
      <c r="BV47" t="str">
        <f t="shared" si="20"/>
        <v/>
      </c>
      <c r="BW47" t="str">
        <f t="shared" ref="BW47:DB47" si="21">INDEX(22:22,1,MATCH(BW$44,$19:$19,0))</f>
        <v/>
      </c>
      <c r="BX47" t="str">
        <f t="shared" si="21"/>
        <v/>
      </c>
      <c r="BY47" t="str">
        <f t="shared" si="21"/>
        <v/>
      </c>
      <c r="BZ47" t="str">
        <f t="shared" si="21"/>
        <v/>
      </c>
      <c r="CA47" t="str">
        <f t="shared" si="21"/>
        <v/>
      </c>
      <c r="CB47" t="str">
        <f t="shared" si="21"/>
        <v/>
      </c>
      <c r="CC47" t="str">
        <f t="shared" si="21"/>
        <v/>
      </c>
      <c r="CD47" t="str">
        <f t="shared" si="21"/>
        <v/>
      </c>
      <c r="CE47" t="str">
        <f t="shared" si="21"/>
        <v/>
      </c>
      <c r="CF47" t="str">
        <f t="shared" si="21"/>
        <v/>
      </c>
      <c r="CG47" t="str">
        <f t="shared" si="21"/>
        <v/>
      </c>
      <c r="CH47" t="str">
        <f t="shared" si="21"/>
        <v/>
      </c>
      <c r="CI47" t="str">
        <f t="shared" si="21"/>
        <v/>
      </c>
      <c r="CJ47" t="str">
        <f t="shared" si="21"/>
        <v/>
      </c>
      <c r="CK47" t="str">
        <f t="shared" si="21"/>
        <v/>
      </c>
      <c r="CL47" t="str">
        <f t="shared" si="21"/>
        <v/>
      </c>
      <c r="CM47" t="str">
        <f t="shared" si="21"/>
        <v/>
      </c>
      <c r="CN47" t="str">
        <f t="shared" si="21"/>
        <v/>
      </c>
      <c r="CO47" t="str">
        <f t="shared" si="21"/>
        <v/>
      </c>
      <c r="CP47" t="str">
        <f t="shared" si="21"/>
        <v/>
      </c>
      <c r="CQ47" t="str">
        <f t="shared" si="21"/>
        <v/>
      </c>
      <c r="CR47" t="str">
        <f t="shared" si="21"/>
        <v/>
      </c>
      <c r="CS47" t="str">
        <f t="shared" si="21"/>
        <v/>
      </c>
      <c r="CT47" t="str">
        <f t="shared" si="21"/>
        <v/>
      </c>
      <c r="CU47" t="str">
        <f t="shared" si="21"/>
        <v/>
      </c>
      <c r="CV47" t="str">
        <f t="shared" si="21"/>
        <v/>
      </c>
      <c r="CW47" t="str">
        <f t="shared" si="21"/>
        <v/>
      </c>
      <c r="CX47" t="str">
        <f t="shared" si="21"/>
        <v/>
      </c>
      <c r="CY47" t="str">
        <f t="shared" si="21"/>
        <v/>
      </c>
      <c r="CZ47" t="str">
        <f t="shared" si="21"/>
        <v/>
      </c>
      <c r="DA47" t="str">
        <f t="shared" si="21"/>
        <v/>
      </c>
      <c r="DB47" t="str">
        <f t="shared" si="21"/>
        <v/>
      </c>
      <c r="DC47" t="str">
        <f t="shared" ref="DC47:DR47" si="22">INDEX(22:22,1,MATCH(DC$44,$19:$19,0))</f>
        <v/>
      </c>
      <c r="DD47" t="str">
        <f t="shared" si="22"/>
        <v/>
      </c>
      <c r="DE47" t="str">
        <f t="shared" si="22"/>
        <v/>
      </c>
      <c r="DF47" t="str">
        <f t="shared" si="22"/>
        <v/>
      </c>
      <c r="DG47" t="str">
        <f t="shared" si="22"/>
        <v/>
      </c>
      <c r="DH47" t="str">
        <f t="shared" si="22"/>
        <v/>
      </c>
      <c r="DI47">
        <f t="shared" si="22"/>
        <v>0</v>
      </c>
      <c r="DJ47" t="str">
        <f t="shared" si="22"/>
        <v/>
      </c>
      <c r="DK47" t="str">
        <f t="shared" si="22"/>
        <v/>
      </c>
      <c r="DL47" t="str">
        <f t="shared" si="22"/>
        <v/>
      </c>
      <c r="DM47" t="e">
        <f t="shared" si="22"/>
        <v>#N/A</v>
      </c>
      <c r="DN47" t="str">
        <f t="shared" si="22"/>
        <v/>
      </c>
      <c r="DO47" t="str">
        <f t="shared" si="22"/>
        <v/>
      </c>
      <c r="DP47" t="str">
        <f t="shared" si="22"/>
        <v/>
      </c>
      <c r="DQ47" t="str">
        <f t="shared" si="22"/>
        <v>0</v>
      </c>
      <c r="DR47" t="str">
        <f t="shared" si="22"/>
        <v/>
      </c>
    </row>
    <row r="48" spans="1:215">
      <c r="A48">
        <f t="shared" ref="A48:I48" si="23">INDEX(23:23,1,MATCH(A$44,$19:$19,0))</f>
        <v>0</v>
      </c>
      <c r="B48" t="str">
        <f t="shared" si="23"/>
        <v>20/0/0</v>
      </c>
      <c r="C48" t="str">
        <f t="shared" si="23"/>
        <v>20/0/0</v>
      </c>
      <c r="D48" t="str">
        <f t="shared" si="23"/>
        <v>0000000000</v>
      </c>
      <c r="E48" t="str">
        <f t="shared" si="23"/>
        <v>0000</v>
      </c>
      <c r="F48">
        <f t="shared" si="23"/>
        <v>0</v>
      </c>
      <c r="G48" t="str">
        <f t="shared" si="23"/>
        <v>000000</v>
      </c>
      <c r="H48" t="str">
        <f t="shared" si="23"/>
        <v/>
      </c>
      <c r="I48" t="str">
        <f t="shared" si="23"/>
        <v/>
      </c>
      <c r="J48" s="96"/>
      <c r="K48" t="str">
        <f t="shared" ref="K48:AP48" si="24">INDEX(23:23,1,MATCH(K$44,$19:$19,0))</f>
        <v>1</v>
      </c>
      <c r="L48" t="str">
        <f t="shared" si="24"/>
        <v>1</v>
      </c>
      <c r="M48" t="str">
        <f t="shared" si="24"/>
        <v/>
      </c>
      <c r="N48" t="str">
        <f t="shared" si="24"/>
        <v/>
      </c>
      <c r="O48" t="str">
        <f t="shared" si="24"/>
        <v/>
      </c>
      <c r="P48" t="str">
        <f t="shared" si="24"/>
        <v/>
      </c>
      <c r="Q48" t="str">
        <f t="shared" si="24"/>
        <v/>
      </c>
      <c r="R48" t="str">
        <f t="shared" si="24"/>
        <v/>
      </c>
      <c r="S48" t="e">
        <f t="shared" si="24"/>
        <v>#N/A</v>
      </c>
      <c r="T48" t="str">
        <f t="shared" si="24"/>
        <v/>
      </c>
      <c r="U48" t="str">
        <f t="shared" si="24"/>
        <v/>
      </c>
      <c r="V48" t="str">
        <f t="shared" si="24"/>
        <v/>
      </c>
      <c r="W48" t="str">
        <f t="shared" si="24"/>
        <v/>
      </c>
      <c r="X48" t="str">
        <f t="shared" si="24"/>
        <v/>
      </c>
      <c r="Y48" t="str">
        <f t="shared" si="24"/>
        <v/>
      </c>
      <c r="Z48" t="str">
        <f t="shared" si="24"/>
        <v/>
      </c>
      <c r="AA48" t="str">
        <f t="shared" si="24"/>
        <v/>
      </c>
      <c r="AB48" t="str">
        <f t="shared" si="24"/>
        <v/>
      </c>
      <c r="AC48" t="str">
        <f t="shared" si="24"/>
        <v/>
      </c>
      <c r="AD48" t="str">
        <f t="shared" si="24"/>
        <v/>
      </c>
      <c r="AE48" t="str">
        <f t="shared" si="24"/>
        <v/>
      </c>
      <c r="AF48" t="str">
        <f t="shared" si="24"/>
        <v/>
      </c>
      <c r="AG48" t="str">
        <f t="shared" si="24"/>
        <v/>
      </c>
      <c r="AH48" t="str">
        <f t="shared" si="24"/>
        <v/>
      </c>
      <c r="AI48" t="str">
        <f t="shared" si="24"/>
        <v/>
      </c>
      <c r="AJ48" t="str">
        <f t="shared" si="24"/>
        <v/>
      </c>
      <c r="AK48" t="str">
        <f t="shared" si="24"/>
        <v/>
      </c>
      <c r="AL48" t="str">
        <f t="shared" si="24"/>
        <v/>
      </c>
      <c r="AM48" t="str">
        <f t="shared" si="24"/>
        <v/>
      </c>
      <c r="AN48" t="str">
        <f t="shared" si="24"/>
        <v/>
      </c>
      <c r="AO48" t="str">
        <f t="shared" si="24"/>
        <v/>
      </c>
      <c r="AP48" t="str">
        <f t="shared" si="24"/>
        <v/>
      </c>
      <c r="AQ48" t="str">
        <f t="shared" ref="AQ48:BV48" si="25">INDEX(23:23,1,MATCH(AQ$44,$19:$19,0))</f>
        <v/>
      </c>
      <c r="AR48" t="str">
        <f t="shared" si="25"/>
        <v/>
      </c>
      <c r="AS48" t="str">
        <f t="shared" si="25"/>
        <v/>
      </c>
      <c r="AT48" t="str">
        <f t="shared" si="25"/>
        <v/>
      </c>
      <c r="AU48" t="str">
        <f t="shared" si="25"/>
        <v/>
      </c>
      <c r="AV48" t="str">
        <f t="shared" si="25"/>
        <v/>
      </c>
      <c r="AW48" t="str">
        <f t="shared" si="25"/>
        <v/>
      </c>
      <c r="AX48" t="str">
        <f t="shared" si="25"/>
        <v/>
      </c>
      <c r="AY48" t="str">
        <f t="shared" si="25"/>
        <v/>
      </c>
      <c r="AZ48" t="str">
        <f t="shared" si="25"/>
        <v/>
      </c>
      <c r="BA48" t="str">
        <f t="shared" si="25"/>
        <v/>
      </c>
      <c r="BB48" t="str">
        <f t="shared" si="25"/>
        <v/>
      </c>
      <c r="BC48" t="str">
        <f t="shared" si="25"/>
        <v/>
      </c>
      <c r="BD48" t="str">
        <f t="shared" si="25"/>
        <v/>
      </c>
      <c r="BE48" t="str">
        <f t="shared" si="25"/>
        <v/>
      </c>
      <c r="BF48" t="str">
        <f t="shared" si="25"/>
        <v/>
      </c>
      <c r="BG48" t="str">
        <f t="shared" si="25"/>
        <v/>
      </c>
      <c r="BH48" t="str">
        <f t="shared" si="25"/>
        <v/>
      </c>
      <c r="BI48" t="str">
        <f t="shared" si="25"/>
        <v/>
      </c>
      <c r="BJ48" t="str">
        <f t="shared" si="25"/>
        <v/>
      </c>
      <c r="BK48" t="str">
        <f t="shared" si="25"/>
        <v/>
      </c>
      <c r="BL48" t="str">
        <f t="shared" si="25"/>
        <v/>
      </c>
      <c r="BM48" t="str">
        <f t="shared" si="25"/>
        <v/>
      </c>
      <c r="BN48" t="str">
        <f t="shared" si="25"/>
        <v/>
      </c>
      <c r="BO48" t="str">
        <f t="shared" si="25"/>
        <v/>
      </c>
      <c r="BP48" t="str">
        <f t="shared" si="25"/>
        <v/>
      </c>
      <c r="BQ48" t="str">
        <f t="shared" si="25"/>
        <v/>
      </c>
      <c r="BR48" t="str">
        <f t="shared" si="25"/>
        <v/>
      </c>
      <c r="BS48" t="str">
        <f t="shared" si="25"/>
        <v/>
      </c>
      <c r="BT48" t="str">
        <f t="shared" si="25"/>
        <v/>
      </c>
      <c r="BU48" t="str">
        <f t="shared" si="25"/>
        <v/>
      </c>
      <c r="BV48" t="str">
        <f t="shared" si="25"/>
        <v/>
      </c>
      <c r="BW48" t="str">
        <f t="shared" ref="BW48:DB48" si="26">INDEX(23:23,1,MATCH(BW$44,$19:$19,0))</f>
        <v/>
      </c>
      <c r="BX48" t="str">
        <f t="shared" si="26"/>
        <v/>
      </c>
      <c r="BY48" t="str">
        <f t="shared" si="26"/>
        <v/>
      </c>
      <c r="BZ48" t="str">
        <f t="shared" si="26"/>
        <v/>
      </c>
      <c r="CA48" t="str">
        <f t="shared" si="26"/>
        <v/>
      </c>
      <c r="CB48" t="str">
        <f t="shared" si="26"/>
        <v/>
      </c>
      <c r="CC48" t="str">
        <f t="shared" si="26"/>
        <v/>
      </c>
      <c r="CD48" t="str">
        <f t="shared" si="26"/>
        <v/>
      </c>
      <c r="CE48" t="str">
        <f t="shared" si="26"/>
        <v/>
      </c>
      <c r="CF48" t="str">
        <f t="shared" si="26"/>
        <v/>
      </c>
      <c r="CG48" t="str">
        <f t="shared" si="26"/>
        <v/>
      </c>
      <c r="CH48" t="str">
        <f t="shared" si="26"/>
        <v/>
      </c>
      <c r="CI48" t="str">
        <f t="shared" si="26"/>
        <v/>
      </c>
      <c r="CJ48" t="str">
        <f t="shared" si="26"/>
        <v/>
      </c>
      <c r="CK48" t="str">
        <f t="shared" si="26"/>
        <v/>
      </c>
      <c r="CL48" t="str">
        <f t="shared" si="26"/>
        <v/>
      </c>
      <c r="CM48" t="str">
        <f t="shared" si="26"/>
        <v/>
      </c>
      <c r="CN48" t="str">
        <f t="shared" si="26"/>
        <v/>
      </c>
      <c r="CO48" t="str">
        <f t="shared" si="26"/>
        <v/>
      </c>
      <c r="CP48" t="str">
        <f t="shared" si="26"/>
        <v/>
      </c>
      <c r="CQ48" t="str">
        <f t="shared" si="26"/>
        <v/>
      </c>
      <c r="CR48" t="str">
        <f t="shared" si="26"/>
        <v/>
      </c>
      <c r="CS48" t="str">
        <f t="shared" si="26"/>
        <v/>
      </c>
      <c r="CT48" t="str">
        <f t="shared" si="26"/>
        <v/>
      </c>
      <c r="CU48" t="str">
        <f t="shared" si="26"/>
        <v/>
      </c>
      <c r="CV48" t="str">
        <f t="shared" si="26"/>
        <v/>
      </c>
      <c r="CW48" t="str">
        <f t="shared" si="26"/>
        <v/>
      </c>
      <c r="CX48" t="str">
        <f t="shared" si="26"/>
        <v/>
      </c>
      <c r="CY48" t="str">
        <f t="shared" si="26"/>
        <v/>
      </c>
      <c r="CZ48" t="str">
        <f t="shared" si="26"/>
        <v/>
      </c>
      <c r="DA48" t="str">
        <f t="shared" si="26"/>
        <v/>
      </c>
      <c r="DB48" t="str">
        <f t="shared" si="26"/>
        <v/>
      </c>
      <c r="DC48" t="str">
        <f t="shared" ref="DC48:DR48" si="27">INDEX(23:23,1,MATCH(DC$44,$19:$19,0))</f>
        <v/>
      </c>
      <c r="DD48" t="str">
        <f t="shared" si="27"/>
        <v/>
      </c>
      <c r="DE48" t="str">
        <f t="shared" si="27"/>
        <v/>
      </c>
      <c r="DF48" t="str">
        <f t="shared" si="27"/>
        <v/>
      </c>
      <c r="DG48" t="str">
        <f t="shared" si="27"/>
        <v/>
      </c>
      <c r="DH48" t="str">
        <f t="shared" si="27"/>
        <v/>
      </c>
      <c r="DI48">
        <f t="shared" si="27"/>
        <v>0</v>
      </c>
      <c r="DJ48" t="str">
        <f t="shared" si="27"/>
        <v/>
      </c>
      <c r="DK48" t="str">
        <f t="shared" si="27"/>
        <v/>
      </c>
      <c r="DL48" t="str">
        <f t="shared" si="27"/>
        <v/>
      </c>
      <c r="DM48" t="e">
        <f t="shared" si="27"/>
        <v>#N/A</v>
      </c>
      <c r="DN48" t="str">
        <f t="shared" si="27"/>
        <v/>
      </c>
      <c r="DO48" t="str">
        <f t="shared" si="27"/>
        <v/>
      </c>
      <c r="DP48" t="str">
        <f t="shared" si="27"/>
        <v/>
      </c>
      <c r="DQ48" t="str">
        <f t="shared" si="27"/>
        <v>0</v>
      </c>
      <c r="DR48" t="str">
        <f t="shared" si="27"/>
        <v/>
      </c>
    </row>
    <row r="49" spans="1:122">
      <c r="A49">
        <f t="shared" ref="A49:I49" si="28">INDEX(24:24,1,MATCH(A$44,$19:$19,0))</f>
        <v>0</v>
      </c>
      <c r="B49" t="str">
        <f t="shared" si="28"/>
        <v>20/0/0</v>
      </c>
      <c r="C49" t="str">
        <f t="shared" si="28"/>
        <v>20/0/0</v>
      </c>
      <c r="D49" t="str">
        <f t="shared" si="28"/>
        <v>0000000000</v>
      </c>
      <c r="E49" t="str">
        <f t="shared" si="28"/>
        <v>0000</v>
      </c>
      <c r="F49">
        <f t="shared" si="28"/>
        <v>0</v>
      </c>
      <c r="G49" t="str">
        <f t="shared" si="28"/>
        <v>000000</v>
      </c>
      <c r="H49" t="str">
        <f t="shared" si="28"/>
        <v/>
      </c>
      <c r="I49" t="str">
        <f t="shared" si="28"/>
        <v/>
      </c>
      <c r="J49" s="96"/>
      <c r="K49" t="str">
        <f t="shared" ref="K49:AP49" si="29">INDEX(24:24,1,MATCH(K$44,$19:$19,0))</f>
        <v>1</v>
      </c>
      <c r="L49" t="str">
        <f t="shared" si="29"/>
        <v>1</v>
      </c>
      <c r="M49" t="str">
        <f t="shared" si="29"/>
        <v/>
      </c>
      <c r="N49" t="str">
        <f t="shared" si="29"/>
        <v/>
      </c>
      <c r="O49" t="str">
        <f t="shared" si="29"/>
        <v/>
      </c>
      <c r="P49" t="str">
        <f t="shared" si="29"/>
        <v/>
      </c>
      <c r="Q49" t="str">
        <f t="shared" si="29"/>
        <v/>
      </c>
      <c r="R49" t="str">
        <f t="shared" si="29"/>
        <v/>
      </c>
      <c r="S49" t="e">
        <f t="shared" si="29"/>
        <v>#N/A</v>
      </c>
      <c r="T49" t="str">
        <f t="shared" si="29"/>
        <v/>
      </c>
      <c r="U49" t="str">
        <f t="shared" si="29"/>
        <v/>
      </c>
      <c r="V49" t="str">
        <f t="shared" si="29"/>
        <v/>
      </c>
      <c r="W49" t="str">
        <f t="shared" si="29"/>
        <v/>
      </c>
      <c r="X49" t="str">
        <f t="shared" si="29"/>
        <v/>
      </c>
      <c r="Y49" t="str">
        <f t="shared" si="29"/>
        <v/>
      </c>
      <c r="Z49" t="str">
        <f t="shared" si="29"/>
        <v/>
      </c>
      <c r="AA49" t="str">
        <f t="shared" si="29"/>
        <v/>
      </c>
      <c r="AB49" t="str">
        <f t="shared" si="29"/>
        <v/>
      </c>
      <c r="AC49" t="str">
        <f t="shared" si="29"/>
        <v/>
      </c>
      <c r="AD49" t="str">
        <f t="shared" si="29"/>
        <v/>
      </c>
      <c r="AE49" t="str">
        <f t="shared" si="29"/>
        <v/>
      </c>
      <c r="AF49" t="str">
        <f t="shared" si="29"/>
        <v/>
      </c>
      <c r="AG49" t="str">
        <f t="shared" si="29"/>
        <v/>
      </c>
      <c r="AH49" t="str">
        <f t="shared" si="29"/>
        <v/>
      </c>
      <c r="AI49" t="str">
        <f t="shared" si="29"/>
        <v/>
      </c>
      <c r="AJ49" t="str">
        <f t="shared" si="29"/>
        <v/>
      </c>
      <c r="AK49" t="str">
        <f t="shared" si="29"/>
        <v/>
      </c>
      <c r="AL49" t="str">
        <f t="shared" si="29"/>
        <v/>
      </c>
      <c r="AM49" t="str">
        <f t="shared" si="29"/>
        <v/>
      </c>
      <c r="AN49" t="str">
        <f t="shared" si="29"/>
        <v/>
      </c>
      <c r="AO49" t="str">
        <f t="shared" si="29"/>
        <v/>
      </c>
      <c r="AP49" t="str">
        <f t="shared" si="29"/>
        <v/>
      </c>
      <c r="AQ49" t="str">
        <f t="shared" ref="AQ49:BV49" si="30">INDEX(24:24,1,MATCH(AQ$44,$19:$19,0))</f>
        <v/>
      </c>
      <c r="AR49" t="str">
        <f t="shared" si="30"/>
        <v/>
      </c>
      <c r="AS49" t="str">
        <f t="shared" si="30"/>
        <v/>
      </c>
      <c r="AT49" t="str">
        <f t="shared" si="30"/>
        <v/>
      </c>
      <c r="AU49" t="str">
        <f t="shared" si="30"/>
        <v/>
      </c>
      <c r="AV49" t="str">
        <f t="shared" si="30"/>
        <v/>
      </c>
      <c r="AW49" t="str">
        <f t="shared" si="30"/>
        <v/>
      </c>
      <c r="AX49" t="str">
        <f t="shared" si="30"/>
        <v/>
      </c>
      <c r="AY49" t="str">
        <f t="shared" si="30"/>
        <v/>
      </c>
      <c r="AZ49" t="str">
        <f t="shared" si="30"/>
        <v/>
      </c>
      <c r="BA49" t="str">
        <f t="shared" si="30"/>
        <v/>
      </c>
      <c r="BB49" t="str">
        <f t="shared" si="30"/>
        <v/>
      </c>
      <c r="BC49" t="str">
        <f t="shared" si="30"/>
        <v/>
      </c>
      <c r="BD49" t="str">
        <f t="shared" si="30"/>
        <v/>
      </c>
      <c r="BE49" t="str">
        <f t="shared" si="30"/>
        <v/>
      </c>
      <c r="BF49" t="str">
        <f t="shared" si="30"/>
        <v/>
      </c>
      <c r="BG49" t="str">
        <f t="shared" si="30"/>
        <v/>
      </c>
      <c r="BH49" t="str">
        <f t="shared" si="30"/>
        <v/>
      </c>
      <c r="BI49" t="str">
        <f t="shared" si="30"/>
        <v/>
      </c>
      <c r="BJ49" t="str">
        <f t="shared" si="30"/>
        <v/>
      </c>
      <c r="BK49" t="str">
        <f t="shared" si="30"/>
        <v/>
      </c>
      <c r="BL49" t="str">
        <f t="shared" si="30"/>
        <v/>
      </c>
      <c r="BM49" t="str">
        <f t="shared" si="30"/>
        <v/>
      </c>
      <c r="BN49" t="str">
        <f t="shared" si="30"/>
        <v/>
      </c>
      <c r="BO49" t="str">
        <f t="shared" si="30"/>
        <v/>
      </c>
      <c r="BP49" t="str">
        <f t="shared" si="30"/>
        <v/>
      </c>
      <c r="BQ49" t="str">
        <f t="shared" si="30"/>
        <v/>
      </c>
      <c r="BR49" t="str">
        <f t="shared" si="30"/>
        <v/>
      </c>
      <c r="BS49" t="str">
        <f t="shared" si="30"/>
        <v/>
      </c>
      <c r="BT49" t="str">
        <f t="shared" si="30"/>
        <v/>
      </c>
      <c r="BU49" t="str">
        <f t="shared" si="30"/>
        <v/>
      </c>
      <c r="BV49" t="str">
        <f t="shared" si="30"/>
        <v/>
      </c>
      <c r="BW49" t="str">
        <f t="shared" ref="BW49:DB49" si="31">INDEX(24:24,1,MATCH(BW$44,$19:$19,0))</f>
        <v/>
      </c>
      <c r="BX49" t="str">
        <f t="shared" si="31"/>
        <v/>
      </c>
      <c r="BY49" t="str">
        <f t="shared" si="31"/>
        <v/>
      </c>
      <c r="BZ49" t="str">
        <f t="shared" si="31"/>
        <v/>
      </c>
      <c r="CA49" t="str">
        <f t="shared" si="31"/>
        <v/>
      </c>
      <c r="CB49" t="str">
        <f t="shared" si="31"/>
        <v/>
      </c>
      <c r="CC49" t="str">
        <f t="shared" si="31"/>
        <v/>
      </c>
      <c r="CD49" t="str">
        <f t="shared" si="31"/>
        <v/>
      </c>
      <c r="CE49" t="str">
        <f t="shared" si="31"/>
        <v/>
      </c>
      <c r="CF49" t="str">
        <f t="shared" si="31"/>
        <v/>
      </c>
      <c r="CG49" t="str">
        <f t="shared" si="31"/>
        <v/>
      </c>
      <c r="CH49" t="str">
        <f t="shared" si="31"/>
        <v/>
      </c>
      <c r="CI49" t="str">
        <f t="shared" si="31"/>
        <v/>
      </c>
      <c r="CJ49" t="str">
        <f t="shared" si="31"/>
        <v/>
      </c>
      <c r="CK49" t="str">
        <f t="shared" si="31"/>
        <v/>
      </c>
      <c r="CL49" t="str">
        <f t="shared" si="31"/>
        <v/>
      </c>
      <c r="CM49" t="str">
        <f t="shared" si="31"/>
        <v/>
      </c>
      <c r="CN49" t="str">
        <f t="shared" si="31"/>
        <v/>
      </c>
      <c r="CO49" t="str">
        <f t="shared" si="31"/>
        <v/>
      </c>
      <c r="CP49" t="str">
        <f t="shared" si="31"/>
        <v/>
      </c>
      <c r="CQ49" t="str">
        <f t="shared" si="31"/>
        <v/>
      </c>
      <c r="CR49" t="str">
        <f t="shared" si="31"/>
        <v/>
      </c>
      <c r="CS49" t="str">
        <f t="shared" si="31"/>
        <v/>
      </c>
      <c r="CT49" t="str">
        <f t="shared" si="31"/>
        <v/>
      </c>
      <c r="CU49" t="str">
        <f t="shared" si="31"/>
        <v/>
      </c>
      <c r="CV49" t="str">
        <f t="shared" si="31"/>
        <v/>
      </c>
      <c r="CW49" t="str">
        <f t="shared" si="31"/>
        <v/>
      </c>
      <c r="CX49" t="str">
        <f t="shared" si="31"/>
        <v/>
      </c>
      <c r="CY49" t="str">
        <f t="shared" si="31"/>
        <v/>
      </c>
      <c r="CZ49" t="str">
        <f t="shared" si="31"/>
        <v/>
      </c>
      <c r="DA49" t="str">
        <f t="shared" si="31"/>
        <v/>
      </c>
      <c r="DB49" t="str">
        <f t="shared" si="31"/>
        <v/>
      </c>
      <c r="DC49" t="str">
        <f t="shared" ref="DC49:DR49" si="32">INDEX(24:24,1,MATCH(DC$44,$19:$19,0))</f>
        <v/>
      </c>
      <c r="DD49" t="str">
        <f t="shared" si="32"/>
        <v/>
      </c>
      <c r="DE49" t="str">
        <f t="shared" si="32"/>
        <v/>
      </c>
      <c r="DF49" t="str">
        <f t="shared" si="32"/>
        <v/>
      </c>
      <c r="DG49" t="str">
        <f t="shared" si="32"/>
        <v/>
      </c>
      <c r="DH49" t="str">
        <f t="shared" si="32"/>
        <v/>
      </c>
      <c r="DI49">
        <f t="shared" si="32"/>
        <v>0</v>
      </c>
      <c r="DJ49" t="str">
        <f t="shared" si="32"/>
        <v/>
      </c>
      <c r="DK49" t="str">
        <f t="shared" si="32"/>
        <v/>
      </c>
      <c r="DL49" t="str">
        <f t="shared" si="32"/>
        <v/>
      </c>
      <c r="DM49" t="e">
        <f t="shared" si="32"/>
        <v>#N/A</v>
      </c>
      <c r="DN49" t="str">
        <f t="shared" si="32"/>
        <v/>
      </c>
      <c r="DO49" t="str">
        <f t="shared" si="32"/>
        <v/>
      </c>
      <c r="DP49" t="str">
        <f t="shared" si="32"/>
        <v/>
      </c>
      <c r="DQ49" t="str">
        <f t="shared" si="32"/>
        <v>0</v>
      </c>
      <c r="DR49" t="str">
        <f t="shared" si="32"/>
        <v/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B3AF-2C1D-8548-9879-95877F566AA5}">
  <dimension ref="A1:AH35"/>
  <sheetViews>
    <sheetView view="pageBreakPreview" zoomScale="155" zoomScaleNormal="164" zoomScaleSheetLayoutView="155" workbookViewId="0">
      <selection activeCell="K8" sqref="K8:Q8"/>
    </sheetView>
  </sheetViews>
  <sheetFormatPr baseColWidth="10" defaultRowHeight="17"/>
  <cols>
    <col min="1" max="34" width="2.28515625" style="44" customWidth="1"/>
    <col min="35" max="16384" width="10.7109375" style="41"/>
  </cols>
  <sheetData>
    <row r="1" spans="1:34" ht="24">
      <c r="A1" s="141" t="s">
        <v>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1:34" s="43" customFormat="1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4" ht="15" customHeight="1">
      <c r="A3" s="146" t="s">
        <v>59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</row>
    <row r="4" spans="1:34" ht="5" customHeight="1" thickBot="1">
      <c r="A4" s="116" t="s">
        <v>1255</v>
      </c>
      <c r="B4" s="117"/>
      <c r="C4" s="117"/>
      <c r="D4" s="117"/>
      <c r="E4" s="118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7"/>
      <c r="AE4" s="47"/>
      <c r="AF4" s="47"/>
      <c r="AG4" s="47"/>
      <c r="AH4" s="48"/>
    </row>
    <row r="5" spans="1:34" ht="20" customHeight="1" thickBot="1">
      <c r="A5" s="119"/>
      <c r="B5" s="120"/>
      <c r="C5" s="120"/>
      <c r="D5" s="120"/>
      <c r="E5" s="121"/>
      <c r="F5" s="49"/>
      <c r="G5" s="50"/>
      <c r="H5" s="50"/>
      <c r="I5" s="50"/>
      <c r="J5" s="51" t="s">
        <v>60</v>
      </c>
      <c r="K5" s="125"/>
      <c r="L5" s="126"/>
      <c r="M5" s="126"/>
      <c r="N5" s="126"/>
      <c r="O5" s="126"/>
      <c r="P5" s="126"/>
      <c r="Q5" s="126"/>
      <c r="R5" s="126"/>
      <c r="S5" s="127"/>
      <c r="T5" s="50"/>
      <c r="U5" s="50"/>
      <c r="V5" s="50"/>
      <c r="W5" s="50"/>
      <c r="X5" s="51" t="s">
        <v>65</v>
      </c>
      <c r="Y5" s="125"/>
      <c r="Z5" s="126"/>
      <c r="AA5" s="126"/>
      <c r="AB5" s="126"/>
      <c r="AC5" s="126"/>
      <c r="AD5" s="126"/>
      <c r="AE5" s="126"/>
      <c r="AF5" s="126"/>
      <c r="AG5" s="127"/>
      <c r="AH5" s="52"/>
    </row>
    <row r="6" spans="1:34" ht="20" customHeight="1" thickBot="1">
      <c r="A6" s="119"/>
      <c r="B6" s="120"/>
      <c r="C6" s="120"/>
      <c r="D6" s="120"/>
      <c r="E6" s="121"/>
      <c r="F6" s="49"/>
      <c r="G6" s="50"/>
      <c r="H6" s="50"/>
      <c r="I6" s="50"/>
      <c r="J6" s="51" t="s">
        <v>93</v>
      </c>
      <c r="K6" s="84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5"/>
      <c r="X6" s="50" t="s">
        <v>94</v>
      </c>
      <c r="Y6" s="50"/>
      <c r="Z6" s="50"/>
      <c r="AA6" s="50"/>
      <c r="AB6" s="50"/>
      <c r="AC6" s="50"/>
      <c r="AD6" s="50"/>
      <c r="AE6" s="50"/>
      <c r="AF6" s="50"/>
      <c r="AG6" s="50"/>
      <c r="AH6" s="52"/>
    </row>
    <row r="7" spans="1:34" ht="20" customHeight="1" thickBot="1">
      <c r="A7" s="119"/>
      <c r="B7" s="120"/>
      <c r="C7" s="120"/>
      <c r="D7" s="120"/>
      <c r="E7" s="121"/>
      <c r="F7" s="49"/>
      <c r="G7" s="50"/>
      <c r="H7" s="50"/>
      <c r="I7" s="50"/>
      <c r="J7" s="51" t="s">
        <v>129</v>
      </c>
      <c r="K7" s="151"/>
      <c r="L7" s="152"/>
      <c r="M7" s="152"/>
      <c r="N7" s="152"/>
      <c r="O7" s="152"/>
      <c r="P7" s="152"/>
      <c r="Q7" s="153"/>
      <c r="R7" s="50" t="s">
        <v>62</v>
      </c>
      <c r="S7" s="50"/>
      <c r="T7" s="50"/>
      <c r="U7" s="50"/>
      <c r="V7" s="50"/>
      <c r="W7" s="50"/>
      <c r="X7" s="51" t="s">
        <v>61</v>
      </c>
      <c r="Y7" s="125"/>
      <c r="Z7" s="126"/>
      <c r="AA7" s="126"/>
      <c r="AB7" s="127"/>
      <c r="AC7" s="50" t="s">
        <v>2</v>
      </c>
      <c r="AD7" s="125"/>
      <c r="AE7" s="126"/>
      <c r="AF7" s="127"/>
      <c r="AG7" s="50" t="s">
        <v>1</v>
      </c>
      <c r="AH7" s="52"/>
    </row>
    <row r="8" spans="1:34" ht="20" customHeight="1" thickBot="1">
      <c r="A8" s="119"/>
      <c r="B8" s="120"/>
      <c r="C8" s="120"/>
      <c r="D8" s="120"/>
      <c r="E8" s="121"/>
      <c r="F8" s="49"/>
      <c r="G8" s="50"/>
      <c r="H8" s="50"/>
      <c r="I8" s="50"/>
      <c r="J8" s="51" t="s">
        <v>130</v>
      </c>
      <c r="K8" s="151"/>
      <c r="L8" s="152"/>
      <c r="M8" s="152"/>
      <c r="N8" s="152"/>
      <c r="O8" s="152"/>
      <c r="P8" s="152"/>
      <c r="Q8" s="153"/>
      <c r="R8" s="50" t="s">
        <v>62</v>
      </c>
      <c r="S8" s="50"/>
      <c r="T8" s="50"/>
      <c r="U8" s="50"/>
      <c r="V8" s="50"/>
      <c r="W8" s="50"/>
      <c r="X8" s="51" t="s">
        <v>131</v>
      </c>
      <c r="Y8" s="151"/>
      <c r="Z8" s="152"/>
      <c r="AA8" s="152"/>
      <c r="AB8" s="152"/>
      <c r="AC8" s="152"/>
      <c r="AD8" s="152"/>
      <c r="AE8" s="153"/>
      <c r="AF8" s="50" t="s">
        <v>63</v>
      </c>
      <c r="AG8" s="50"/>
      <c r="AH8" s="52"/>
    </row>
    <row r="9" spans="1:34" ht="5" customHeight="1" thickBot="1">
      <c r="A9" s="119"/>
      <c r="B9" s="120"/>
      <c r="C9" s="120"/>
      <c r="D9" s="120"/>
      <c r="E9" s="121"/>
      <c r="F9" s="49"/>
      <c r="G9" s="50"/>
      <c r="H9" s="50"/>
      <c r="I9" s="50"/>
      <c r="J9" s="51"/>
      <c r="K9" s="53"/>
      <c r="L9" s="53"/>
      <c r="M9" s="53"/>
      <c r="N9" s="53"/>
      <c r="O9" s="53"/>
      <c r="P9" s="53"/>
      <c r="Q9" s="53"/>
      <c r="R9" s="50"/>
      <c r="S9" s="50"/>
      <c r="T9" s="50"/>
      <c r="U9" s="50"/>
      <c r="V9" s="50"/>
      <c r="W9" s="50"/>
      <c r="X9" s="51"/>
      <c r="Y9" s="53"/>
      <c r="Z9" s="53"/>
      <c r="AA9" s="53"/>
      <c r="AB9" s="53"/>
      <c r="AC9" s="53"/>
      <c r="AD9" s="53"/>
      <c r="AE9" s="53"/>
      <c r="AF9" s="50"/>
      <c r="AG9" s="50"/>
      <c r="AH9" s="52"/>
    </row>
    <row r="10" spans="1:34" ht="20" customHeight="1" thickBot="1">
      <c r="A10" s="119"/>
      <c r="B10" s="120"/>
      <c r="C10" s="120"/>
      <c r="D10" s="120"/>
      <c r="E10" s="121"/>
      <c r="F10" s="49"/>
      <c r="G10" s="50"/>
      <c r="H10" s="50"/>
      <c r="I10" s="50"/>
      <c r="J10" s="51" t="s">
        <v>137</v>
      </c>
      <c r="K10" s="125"/>
      <c r="L10" s="126"/>
      <c r="M10" s="126"/>
      <c r="N10" s="126"/>
      <c r="O10" s="126"/>
      <c r="P10" s="126"/>
      <c r="Q10" s="126"/>
      <c r="R10" s="126"/>
      <c r="S10" s="127"/>
      <c r="T10" s="50"/>
      <c r="U10" s="50"/>
      <c r="V10" s="50"/>
      <c r="W10" s="51"/>
      <c r="X10" s="51" t="s">
        <v>65</v>
      </c>
      <c r="Y10" s="125"/>
      <c r="Z10" s="126"/>
      <c r="AA10" s="126"/>
      <c r="AB10" s="126"/>
      <c r="AC10" s="126"/>
      <c r="AD10" s="126"/>
      <c r="AE10" s="126"/>
      <c r="AF10" s="126"/>
      <c r="AG10" s="127"/>
      <c r="AH10" s="52"/>
    </row>
    <row r="11" spans="1:34" ht="20" customHeight="1" thickBot="1">
      <c r="A11" s="119"/>
      <c r="B11" s="120"/>
      <c r="C11" s="120"/>
      <c r="D11" s="120"/>
      <c r="E11" s="121"/>
      <c r="F11" s="49"/>
      <c r="G11" s="50"/>
      <c r="H11" s="50"/>
      <c r="I11" s="50"/>
      <c r="J11" s="51" t="s">
        <v>138</v>
      </c>
      <c r="K11" s="125"/>
      <c r="L11" s="126"/>
      <c r="M11" s="126"/>
      <c r="N11" s="126"/>
      <c r="O11" s="126"/>
      <c r="P11" s="126"/>
      <c r="Q11" s="126"/>
      <c r="R11" s="126"/>
      <c r="S11" s="127"/>
      <c r="T11" s="50"/>
      <c r="U11" s="50"/>
      <c r="V11" s="50"/>
      <c r="W11" s="50"/>
      <c r="X11" s="51"/>
      <c r="Y11" s="53"/>
      <c r="Z11" s="53"/>
      <c r="AA11" s="53"/>
      <c r="AB11" s="53"/>
      <c r="AC11" s="53"/>
      <c r="AD11" s="53"/>
      <c r="AE11" s="53"/>
      <c r="AF11" s="50"/>
      <c r="AG11" s="50"/>
      <c r="AH11" s="52"/>
    </row>
    <row r="12" spans="1:34" ht="20" customHeight="1" thickBot="1">
      <c r="A12" s="119"/>
      <c r="B12" s="120"/>
      <c r="C12" s="120"/>
      <c r="D12" s="120"/>
      <c r="E12" s="121"/>
      <c r="F12" s="49"/>
      <c r="G12" s="50"/>
      <c r="H12" s="50"/>
      <c r="I12" s="50"/>
      <c r="J12" s="51" t="s">
        <v>1305</v>
      </c>
      <c r="K12" s="125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7"/>
      <c r="AD12" s="54"/>
      <c r="AE12" s="50"/>
      <c r="AF12" s="50"/>
      <c r="AG12" s="50"/>
      <c r="AH12" s="52"/>
    </row>
    <row r="13" spans="1:34" ht="5" customHeight="1">
      <c r="A13" s="122"/>
      <c r="B13" s="123"/>
      <c r="C13" s="123"/>
      <c r="D13" s="123"/>
      <c r="E13" s="124"/>
      <c r="F13" s="55"/>
      <c r="G13" s="56"/>
      <c r="H13" s="56"/>
      <c r="I13" s="56"/>
      <c r="J13" s="57"/>
      <c r="K13" s="58"/>
      <c r="L13" s="58"/>
      <c r="M13" s="58"/>
      <c r="N13" s="58"/>
      <c r="O13" s="58"/>
      <c r="P13" s="58"/>
      <c r="Q13" s="58"/>
      <c r="R13" s="56"/>
      <c r="S13" s="56"/>
      <c r="T13" s="56"/>
      <c r="U13" s="56"/>
      <c r="V13" s="56"/>
      <c r="W13" s="56"/>
      <c r="X13" s="57"/>
      <c r="Y13" s="58"/>
      <c r="Z13" s="58"/>
      <c r="AA13" s="58"/>
      <c r="AB13" s="58"/>
      <c r="AC13" s="58"/>
      <c r="AD13" s="58"/>
      <c r="AE13" s="58"/>
      <c r="AF13" s="56"/>
      <c r="AG13" s="56"/>
      <c r="AH13" s="59"/>
    </row>
    <row r="14" spans="1:34" ht="5" customHeight="1" thickBot="1">
      <c r="A14" s="116" t="s">
        <v>152</v>
      </c>
      <c r="B14" s="117"/>
      <c r="C14" s="117"/>
      <c r="D14" s="117"/>
      <c r="E14" s="118"/>
      <c r="F14" s="60"/>
      <c r="G14" s="47"/>
      <c r="H14" s="47"/>
      <c r="I14" s="47"/>
      <c r="J14" s="61"/>
      <c r="K14" s="62"/>
      <c r="L14" s="62"/>
      <c r="M14" s="62"/>
      <c r="N14" s="62"/>
      <c r="O14" s="62"/>
      <c r="P14" s="62"/>
      <c r="Q14" s="62"/>
      <c r="R14" s="47"/>
      <c r="S14" s="47"/>
      <c r="T14" s="47"/>
      <c r="U14" s="47"/>
      <c r="V14" s="47"/>
      <c r="W14" s="47"/>
      <c r="X14" s="61"/>
      <c r="Y14" s="62"/>
      <c r="Z14" s="62"/>
      <c r="AA14" s="62"/>
      <c r="AB14" s="62"/>
      <c r="AC14" s="62"/>
      <c r="AD14" s="62"/>
      <c r="AE14" s="62"/>
      <c r="AF14" s="47"/>
      <c r="AG14" s="47"/>
      <c r="AH14" s="48"/>
    </row>
    <row r="15" spans="1:34" ht="20" customHeight="1" thickBot="1">
      <c r="A15" s="119"/>
      <c r="B15" s="120"/>
      <c r="C15" s="120"/>
      <c r="D15" s="120"/>
      <c r="E15" s="121"/>
      <c r="F15" s="49"/>
      <c r="G15" s="50"/>
      <c r="H15" s="50"/>
      <c r="I15" s="50"/>
      <c r="J15" s="51" t="s">
        <v>132</v>
      </c>
      <c r="K15" s="84"/>
      <c r="L15" s="88"/>
      <c r="M15" s="85"/>
      <c r="N15" s="53" t="s">
        <v>64</v>
      </c>
      <c r="O15" s="84"/>
      <c r="P15" s="88"/>
      <c r="Q15" s="88"/>
      <c r="R15" s="85"/>
      <c r="S15" s="53"/>
      <c r="T15" s="53"/>
      <c r="U15" s="50"/>
      <c r="V15" s="50"/>
      <c r="W15" s="50"/>
      <c r="X15" s="51"/>
      <c r="Y15" s="65"/>
      <c r="Z15" s="65"/>
      <c r="AA15" s="65"/>
      <c r="AB15" s="65"/>
      <c r="AC15" s="65"/>
      <c r="AD15" s="65"/>
      <c r="AE15" s="65"/>
      <c r="AF15" s="65"/>
      <c r="AG15" s="65"/>
      <c r="AH15" s="52"/>
    </row>
    <row r="16" spans="1:34" ht="20" customHeight="1" thickBot="1">
      <c r="A16" s="119"/>
      <c r="B16" s="120"/>
      <c r="C16" s="120"/>
      <c r="D16" s="120"/>
      <c r="E16" s="121"/>
      <c r="F16" s="49"/>
      <c r="G16" s="50"/>
      <c r="H16" s="50"/>
      <c r="I16" s="50"/>
      <c r="J16" s="51" t="s">
        <v>133</v>
      </c>
      <c r="K16" s="125"/>
      <c r="L16" s="126"/>
      <c r="M16" s="126"/>
      <c r="N16" s="126"/>
      <c r="O16" s="126"/>
      <c r="P16" s="126"/>
      <c r="Q16" s="126"/>
      <c r="R16" s="126"/>
      <c r="S16" s="127"/>
      <c r="T16" s="53"/>
      <c r="U16" s="50"/>
      <c r="V16" s="50"/>
      <c r="W16" s="50"/>
      <c r="X16" s="51"/>
      <c r="Y16" s="53"/>
      <c r="Z16" s="53"/>
      <c r="AA16" s="53"/>
      <c r="AB16" s="53"/>
      <c r="AC16" s="53"/>
      <c r="AD16" s="53"/>
      <c r="AE16" s="53"/>
      <c r="AF16" s="53"/>
      <c r="AG16" s="53"/>
      <c r="AH16" s="52"/>
    </row>
    <row r="17" spans="1:34" ht="20" customHeight="1" thickBot="1">
      <c r="A17" s="119"/>
      <c r="B17" s="120"/>
      <c r="C17" s="120"/>
      <c r="D17" s="120"/>
      <c r="E17" s="121"/>
      <c r="F17" s="49"/>
      <c r="G17" s="50"/>
      <c r="H17" s="50"/>
      <c r="I17" s="50"/>
      <c r="J17" s="51" t="s">
        <v>134</v>
      </c>
      <c r="K17" s="125"/>
      <c r="L17" s="126"/>
      <c r="M17" s="126"/>
      <c r="N17" s="126"/>
      <c r="O17" s="126"/>
      <c r="P17" s="126"/>
      <c r="Q17" s="126"/>
      <c r="R17" s="126"/>
      <c r="S17" s="127"/>
      <c r="T17" s="50"/>
      <c r="U17" s="50"/>
      <c r="V17" s="50"/>
      <c r="W17" s="51"/>
      <c r="X17" s="51" t="s">
        <v>65</v>
      </c>
      <c r="Y17" s="125"/>
      <c r="Z17" s="126"/>
      <c r="AA17" s="126"/>
      <c r="AB17" s="126"/>
      <c r="AC17" s="126"/>
      <c r="AD17" s="126"/>
      <c r="AE17" s="126"/>
      <c r="AF17" s="126"/>
      <c r="AG17" s="127"/>
      <c r="AH17" s="52"/>
    </row>
    <row r="18" spans="1:34" ht="20" customHeight="1" thickBot="1">
      <c r="A18" s="119"/>
      <c r="B18" s="120"/>
      <c r="C18" s="120"/>
      <c r="D18" s="120"/>
      <c r="E18" s="121"/>
      <c r="F18" s="49"/>
      <c r="G18" s="50"/>
      <c r="H18" s="50"/>
      <c r="I18" s="50"/>
      <c r="J18" s="51" t="s">
        <v>135</v>
      </c>
      <c r="K18" s="125"/>
      <c r="L18" s="126"/>
      <c r="M18" s="126"/>
      <c r="N18" s="126"/>
      <c r="O18" s="126"/>
      <c r="P18" s="126"/>
      <c r="Q18" s="126"/>
      <c r="R18" s="126"/>
      <c r="S18" s="127"/>
      <c r="T18" s="50"/>
      <c r="U18" s="50"/>
      <c r="V18" s="50"/>
      <c r="W18" s="51"/>
      <c r="X18" s="51" t="s">
        <v>65</v>
      </c>
      <c r="Y18" s="125"/>
      <c r="Z18" s="126"/>
      <c r="AA18" s="126"/>
      <c r="AB18" s="126"/>
      <c r="AC18" s="126"/>
      <c r="AD18" s="126"/>
      <c r="AE18" s="126"/>
      <c r="AF18" s="126"/>
      <c r="AG18" s="127"/>
      <c r="AH18" s="52"/>
    </row>
    <row r="19" spans="1:34" ht="20" customHeight="1" thickBot="1">
      <c r="A19" s="119"/>
      <c r="B19" s="120"/>
      <c r="C19" s="120"/>
      <c r="D19" s="120"/>
      <c r="E19" s="121"/>
      <c r="F19" s="49"/>
      <c r="G19" s="50"/>
      <c r="H19" s="50"/>
      <c r="I19" s="50"/>
      <c r="J19" s="51" t="s">
        <v>136</v>
      </c>
      <c r="K19" s="125"/>
      <c r="L19" s="126"/>
      <c r="M19" s="126"/>
      <c r="N19" s="126"/>
      <c r="O19" s="126"/>
      <c r="P19" s="126"/>
      <c r="Q19" s="126"/>
      <c r="R19" s="126"/>
      <c r="S19" s="127"/>
      <c r="T19" s="50"/>
      <c r="U19" s="50"/>
      <c r="V19" s="50"/>
      <c r="W19" s="51"/>
      <c r="X19" s="51" t="s">
        <v>65</v>
      </c>
      <c r="Y19" s="125"/>
      <c r="Z19" s="126"/>
      <c r="AA19" s="126"/>
      <c r="AB19" s="126"/>
      <c r="AC19" s="126"/>
      <c r="AD19" s="126"/>
      <c r="AE19" s="126"/>
      <c r="AF19" s="126"/>
      <c r="AG19" s="127"/>
      <c r="AH19" s="52"/>
    </row>
    <row r="20" spans="1:34" ht="20" customHeight="1" thickBot="1">
      <c r="A20" s="119"/>
      <c r="B20" s="120"/>
      <c r="C20" s="120"/>
      <c r="D20" s="120"/>
      <c r="E20" s="121"/>
      <c r="F20" s="49"/>
      <c r="G20" s="50" t="s">
        <v>66</v>
      </c>
      <c r="H20" s="50"/>
      <c r="I20" s="50"/>
      <c r="J20" s="50"/>
      <c r="K20" s="147"/>
      <c r="L20" s="148"/>
      <c r="M20" s="148"/>
      <c r="N20" s="148"/>
      <c r="O20" s="148"/>
      <c r="P20" s="148"/>
      <c r="Q20" s="148"/>
      <c r="R20" s="148"/>
      <c r="S20" s="149"/>
      <c r="T20" s="54" t="s">
        <v>68</v>
      </c>
      <c r="U20" s="53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2"/>
    </row>
    <row r="21" spans="1:34" ht="5" customHeight="1">
      <c r="A21" s="122"/>
      <c r="B21" s="123"/>
      <c r="C21" s="123"/>
      <c r="D21" s="123"/>
      <c r="E21" s="124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9"/>
    </row>
    <row r="22" spans="1:34" ht="5" customHeight="1" thickBot="1">
      <c r="A22" s="116" t="s">
        <v>140</v>
      </c>
      <c r="B22" s="117"/>
      <c r="C22" s="117"/>
      <c r="D22" s="117"/>
      <c r="E22" s="118"/>
      <c r="F22" s="60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20" customHeight="1" thickBot="1">
      <c r="A23" s="119"/>
      <c r="B23" s="120"/>
      <c r="C23" s="120"/>
      <c r="D23" s="120"/>
      <c r="E23" s="121"/>
      <c r="F23" s="49"/>
      <c r="G23" s="50"/>
      <c r="H23" s="50"/>
      <c r="I23" s="50"/>
      <c r="J23" s="51" t="s">
        <v>142</v>
      </c>
      <c r="K23" s="125"/>
      <c r="L23" s="126"/>
      <c r="M23" s="126"/>
      <c r="N23" s="126"/>
      <c r="O23" s="126"/>
      <c r="P23" s="126"/>
      <c r="Q23" s="126"/>
      <c r="R23" s="126"/>
      <c r="S23" s="127"/>
      <c r="T23" s="50"/>
      <c r="U23" s="50"/>
      <c r="V23" s="50"/>
      <c r="W23" s="51"/>
      <c r="X23" s="51" t="s">
        <v>65</v>
      </c>
      <c r="Y23" s="125"/>
      <c r="Z23" s="126"/>
      <c r="AA23" s="126"/>
      <c r="AB23" s="126"/>
      <c r="AC23" s="126"/>
      <c r="AD23" s="126"/>
      <c r="AE23" s="126"/>
      <c r="AF23" s="126"/>
      <c r="AG23" s="127"/>
      <c r="AH23" s="52"/>
    </row>
    <row r="24" spans="1:34" ht="20" customHeight="1" thickBot="1">
      <c r="A24" s="119"/>
      <c r="B24" s="120"/>
      <c r="C24" s="120"/>
      <c r="D24" s="120"/>
      <c r="E24" s="121"/>
      <c r="F24" s="49"/>
      <c r="G24" s="50"/>
      <c r="H24" s="50"/>
      <c r="I24" s="50"/>
      <c r="J24" s="51" t="s">
        <v>143</v>
      </c>
      <c r="K24" s="125"/>
      <c r="L24" s="126"/>
      <c r="M24" s="126"/>
      <c r="N24" s="126"/>
      <c r="O24" s="126"/>
      <c r="P24" s="126"/>
      <c r="Q24" s="126"/>
      <c r="R24" s="126"/>
      <c r="S24" s="127"/>
      <c r="T24" s="50"/>
      <c r="U24" s="50"/>
      <c r="V24" s="50"/>
      <c r="W24" s="51"/>
      <c r="X24" s="51" t="s">
        <v>65</v>
      </c>
      <c r="Y24" s="125"/>
      <c r="Z24" s="126"/>
      <c r="AA24" s="126"/>
      <c r="AB24" s="126"/>
      <c r="AC24" s="126"/>
      <c r="AD24" s="126"/>
      <c r="AE24" s="126"/>
      <c r="AF24" s="126"/>
      <c r="AG24" s="127"/>
      <c r="AH24" s="52"/>
    </row>
    <row r="25" spans="1:34" ht="20" customHeight="1" thickBot="1">
      <c r="A25" s="119"/>
      <c r="B25" s="120"/>
      <c r="C25" s="120"/>
      <c r="D25" s="120"/>
      <c r="E25" s="121"/>
      <c r="F25" s="49"/>
      <c r="G25" s="50"/>
      <c r="H25" s="50"/>
      <c r="I25" s="50"/>
      <c r="J25" s="51" t="s">
        <v>144</v>
      </c>
      <c r="K25" s="92"/>
      <c r="L25" s="53" t="s">
        <v>8</v>
      </c>
      <c r="M25" s="65" t="s">
        <v>141</v>
      </c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2"/>
    </row>
    <row r="26" spans="1:34" ht="20" customHeight="1" thickBot="1">
      <c r="A26" s="119"/>
      <c r="B26" s="120"/>
      <c r="C26" s="120"/>
      <c r="D26" s="120"/>
      <c r="E26" s="121"/>
      <c r="F26" s="49"/>
      <c r="G26" s="50"/>
      <c r="H26" s="50"/>
      <c r="I26" s="50"/>
      <c r="J26" s="51" t="s">
        <v>145</v>
      </c>
      <c r="K26" s="89"/>
      <c r="L26" s="90"/>
      <c r="M26" s="90"/>
      <c r="N26" s="91"/>
      <c r="O26" s="50" t="s">
        <v>2</v>
      </c>
      <c r="P26" s="89"/>
      <c r="Q26" s="91"/>
      <c r="R26" s="50" t="s">
        <v>146</v>
      </c>
      <c r="S26" s="89"/>
      <c r="T26" s="91"/>
      <c r="U26" s="50" t="s">
        <v>147</v>
      </c>
      <c r="V26" s="50"/>
      <c r="W26" s="50"/>
      <c r="X26" s="51" t="s">
        <v>1243</v>
      </c>
      <c r="Y26" s="125"/>
      <c r="Z26" s="126"/>
      <c r="AA26" s="126"/>
      <c r="AB26" s="126"/>
      <c r="AC26" s="126"/>
      <c r="AD26" s="126"/>
      <c r="AE26" s="126"/>
      <c r="AF26" s="126"/>
      <c r="AG26" s="127"/>
      <c r="AH26" s="52"/>
    </row>
    <row r="27" spans="1:34" ht="5" customHeight="1" thickBot="1">
      <c r="A27" s="119"/>
      <c r="B27" s="120"/>
      <c r="C27" s="120"/>
      <c r="D27" s="120"/>
      <c r="E27" s="121"/>
      <c r="F27" s="49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2"/>
    </row>
    <row r="28" spans="1:34" ht="20" customHeight="1" thickBot="1">
      <c r="A28" s="119"/>
      <c r="B28" s="120"/>
      <c r="C28" s="120"/>
      <c r="D28" s="120"/>
      <c r="E28" s="121"/>
      <c r="F28" s="49"/>
      <c r="G28" s="50"/>
      <c r="H28" s="50"/>
      <c r="I28" s="50"/>
      <c r="J28" s="51" t="s">
        <v>132</v>
      </c>
      <c r="K28" s="84"/>
      <c r="L28" s="88"/>
      <c r="M28" s="85"/>
      <c r="N28" s="53" t="s">
        <v>64</v>
      </c>
      <c r="O28" s="84"/>
      <c r="P28" s="88"/>
      <c r="Q28" s="88"/>
      <c r="R28" s="85"/>
      <c r="S28" s="53"/>
      <c r="T28" s="53"/>
      <c r="U28" s="50"/>
      <c r="V28" s="50"/>
      <c r="W28" s="50"/>
      <c r="X28" s="51"/>
      <c r="Y28" s="65"/>
      <c r="Z28" s="65"/>
      <c r="AA28" s="65"/>
      <c r="AB28" s="65"/>
      <c r="AC28" s="65"/>
      <c r="AD28" s="65"/>
      <c r="AE28" s="65"/>
      <c r="AF28" s="65"/>
      <c r="AG28" s="65"/>
      <c r="AH28" s="52"/>
    </row>
    <row r="29" spans="1:34" ht="20" customHeight="1" thickBot="1">
      <c r="A29" s="119"/>
      <c r="B29" s="120"/>
      <c r="C29" s="120"/>
      <c r="D29" s="120"/>
      <c r="E29" s="121"/>
      <c r="F29" s="49"/>
      <c r="G29" s="50"/>
      <c r="H29" s="50"/>
      <c r="I29" s="50"/>
      <c r="J29" s="51" t="s">
        <v>133</v>
      </c>
      <c r="K29" s="125"/>
      <c r="L29" s="126"/>
      <c r="M29" s="126"/>
      <c r="N29" s="126"/>
      <c r="O29" s="126"/>
      <c r="P29" s="126"/>
      <c r="Q29" s="126"/>
      <c r="R29" s="126"/>
      <c r="S29" s="127"/>
      <c r="T29" s="53"/>
      <c r="U29" s="50"/>
      <c r="V29" s="50"/>
      <c r="W29" s="50"/>
      <c r="X29" s="51"/>
      <c r="Y29" s="53"/>
      <c r="Z29" s="53"/>
      <c r="AA29" s="53"/>
      <c r="AB29" s="53"/>
      <c r="AC29" s="53"/>
      <c r="AD29" s="53"/>
      <c r="AE29" s="53"/>
      <c r="AF29" s="53"/>
      <c r="AG29" s="53"/>
      <c r="AH29" s="52"/>
    </row>
    <row r="30" spans="1:34" ht="19" customHeight="1" thickBot="1">
      <c r="A30" s="119"/>
      <c r="B30" s="120"/>
      <c r="C30" s="120"/>
      <c r="D30" s="120"/>
      <c r="E30" s="121"/>
      <c r="F30" s="49"/>
      <c r="G30" s="50"/>
      <c r="H30" s="50"/>
      <c r="I30" s="50"/>
      <c r="J30" s="51" t="s">
        <v>134</v>
      </c>
      <c r="K30" s="125"/>
      <c r="L30" s="126"/>
      <c r="M30" s="126"/>
      <c r="N30" s="126"/>
      <c r="O30" s="126"/>
      <c r="P30" s="126"/>
      <c r="Q30" s="126"/>
      <c r="R30" s="126"/>
      <c r="S30" s="127"/>
      <c r="T30" s="50"/>
      <c r="U30" s="50"/>
      <c r="V30" s="50"/>
      <c r="W30" s="51"/>
      <c r="X30" s="51" t="s">
        <v>65</v>
      </c>
      <c r="Y30" s="125"/>
      <c r="Z30" s="126"/>
      <c r="AA30" s="126"/>
      <c r="AB30" s="126"/>
      <c r="AC30" s="126"/>
      <c r="AD30" s="126"/>
      <c r="AE30" s="126"/>
      <c r="AF30" s="126"/>
      <c r="AG30" s="127"/>
      <c r="AH30" s="52"/>
    </row>
    <row r="31" spans="1:34" ht="19" customHeight="1" thickBot="1">
      <c r="A31" s="119"/>
      <c r="B31" s="120"/>
      <c r="C31" s="120"/>
      <c r="D31" s="120"/>
      <c r="E31" s="121"/>
      <c r="F31" s="49"/>
      <c r="G31" s="50"/>
      <c r="H31" s="50"/>
      <c r="I31" s="50"/>
      <c r="J31" s="51" t="s">
        <v>135</v>
      </c>
      <c r="K31" s="125"/>
      <c r="L31" s="126"/>
      <c r="M31" s="126"/>
      <c r="N31" s="126"/>
      <c r="O31" s="126"/>
      <c r="P31" s="126"/>
      <c r="Q31" s="126"/>
      <c r="R31" s="126"/>
      <c r="S31" s="127"/>
      <c r="T31" s="50"/>
      <c r="U31" s="50"/>
      <c r="V31" s="50"/>
      <c r="W31" s="51"/>
      <c r="X31" s="51" t="s">
        <v>65</v>
      </c>
      <c r="Y31" s="125"/>
      <c r="Z31" s="126"/>
      <c r="AA31" s="126"/>
      <c r="AB31" s="126"/>
      <c r="AC31" s="126"/>
      <c r="AD31" s="126"/>
      <c r="AE31" s="126"/>
      <c r="AF31" s="126"/>
      <c r="AG31" s="127"/>
      <c r="AH31" s="52"/>
    </row>
    <row r="32" spans="1:34" ht="19" customHeight="1" thickBot="1">
      <c r="A32" s="119"/>
      <c r="B32" s="120"/>
      <c r="C32" s="120"/>
      <c r="D32" s="120"/>
      <c r="E32" s="121"/>
      <c r="F32" s="49"/>
      <c r="G32" s="50"/>
      <c r="H32" s="50"/>
      <c r="I32" s="50"/>
      <c r="J32" s="51" t="s">
        <v>136</v>
      </c>
      <c r="K32" s="125"/>
      <c r="L32" s="126"/>
      <c r="M32" s="126"/>
      <c r="N32" s="126"/>
      <c r="O32" s="126"/>
      <c r="P32" s="126"/>
      <c r="Q32" s="126"/>
      <c r="R32" s="126"/>
      <c r="S32" s="127"/>
      <c r="T32" s="50"/>
      <c r="U32" s="50"/>
      <c r="V32" s="50"/>
      <c r="W32" s="51"/>
      <c r="X32" s="51" t="s">
        <v>65</v>
      </c>
      <c r="Y32" s="125"/>
      <c r="Z32" s="126"/>
      <c r="AA32" s="126"/>
      <c r="AB32" s="126"/>
      <c r="AC32" s="126"/>
      <c r="AD32" s="126"/>
      <c r="AE32" s="126"/>
      <c r="AF32" s="126"/>
      <c r="AG32" s="127"/>
      <c r="AH32" s="52"/>
    </row>
    <row r="33" spans="1:34" ht="19" customHeight="1" thickBot="1">
      <c r="A33" s="119"/>
      <c r="B33" s="120"/>
      <c r="C33" s="120"/>
      <c r="D33" s="120"/>
      <c r="E33" s="121"/>
      <c r="F33" s="49"/>
      <c r="G33" s="50"/>
      <c r="H33" s="50"/>
      <c r="I33" s="50"/>
      <c r="J33" s="51" t="s">
        <v>148</v>
      </c>
      <c r="K33" s="147"/>
      <c r="L33" s="148"/>
      <c r="M33" s="148"/>
      <c r="N33" s="148"/>
      <c r="O33" s="148"/>
      <c r="P33" s="148"/>
      <c r="Q33" s="148"/>
      <c r="R33" s="148"/>
      <c r="S33" s="149"/>
      <c r="T33" s="54" t="s">
        <v>68</v>
      </c>
      <c r="U33" s="53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2"/>
    </row>
    <row r="34" spans="1:34" ht="5" customHeight="1">
      <c r="A34" s="122"/>
      <c r="B34" s="123"/>
      <c r="C34" s="123"/>
      <c r="D34" s="123"/>
      <c r="E34" s="124"/>
      <c r="F34" s="55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9"/>
    </row>
    <row r="35" spans="1:34" s="43" customFormat="1" ht="1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</sheetData>
  <sheetProtection sheet="1" objects="1" scenarios="1" selectLockedCells="1"/>
  <mergeCells count="37">
    <mergeCell ref="A1:AH1"/>
    <mergeCell ref="A3:AC3"/>
    <mergeCell ref="A4:E13"/>
    <mergeCell ref="K5:S5"/>
    <mergeCell ref="Y5:AG5"/>
    <mergeCell ref="K7:Q7"/>
    <mergeCell ref="Y7:AB7"/>
    <mergeCell ref="AD7:AF7"/>
    <mergeCell ref="K8:Q8"/>
    <mergeCell ref="Y8:AE8"/>
    <mergeCell ref="K10:S10"/>
    <mergeCell ref="Y10:AG10"/>
    <mergeCell ref="K11:S11"/>
    <mergeCell ref="K12:AC12"/>
    <mergeCell ref="A14:E21"/>
    <mergeCell ref="K17:S17"/>
    <mergeCell ref="Y17:AG17"/>
    <mergeCell ref="K18:S18"/>
    <mergeCell ref="Y18:AG18"/>
    <mergeCell ref="K19:S19"/>
    <mergeCell ref="K16:S16"/>
    <mergeCell ref="Y26:AG26"/>
    <mergeCell ref="K29:S29"/>
    <mergeCell ref="Y19:AG19"/>
    <mergeCell ref="K20:S20"/>
    <mergeCell ref="A22:E34"/>
    <mergeCell ref="K23:S23"/>
    <mergeCell ref="Y23:AG23"/>
    <mergeCell ref="K31:S31"/>
    <mergeCell ref="Y31:AG31"/>
    <mergeCell ref="K32:S32"/>
    <mergeCell ref="Y32:AG32"/>
    <mergeCell ref="K33:S33"/>
    <mergeCell ref="K24:S24"/>
    <mergeCell ref="Y24:AG24"/>
    <mergeCell ref="K30:S30"/>
    <mergeCell ref="Y30:AG30"/>
  </mergeCells>
  <phoneticPr fontId="1"/>
  <conditionalFormatting sqref="K5:S5 K6:W6 Y5:AG5 Y7:AB7 AD7:AF7 Y8:AE8 K7:Q8 K10:S11 K12:AC12 Y10:AG10 K15:M15 O15:R15 K16:S20 Y17:AG19 K23:S24 Y23:AG24 K25 K26:N26 P26:Q26 S26:T26 Y26:AG26 K28:M28 O28:R28 K29:S33 Y30:AG32">
    <cfRule type="notContainsBlanks" dxfId="96" priority="1" stopIfTrue="1">
      <formula>LEN(TRIM(K5))&gt;0</formula>
    </cfRule>
  </conditionalFormatting>
  <dataValidations count="9">
    <dataValidation type="list" allowBlank="1" showInputMessage="1" showErrorMessage="1" sqref="Y7" xr:uid="{E24FC95E-CC0A-1047-867A-9D5612CCB1C8}">
      <formula1>"2018, 2019, 2020, 2021, 2022"</formula1>
    </dataValidation>
    <dataValidation type="list" allowBlank="1" showInputMessage="1" showErrorMessage="1" sqref="AD7" xr:uid="{EA5EF083-1F86-E148-8876-4A0C9D40F2D5}">
      <formula1>"01, 02, 03, 04, 05, 06, 07, 08, 09, 10, 11, 12"</formula1>
    </dataValidation>
    <dataValidation type="list" allowBlank="1" showInputMessage="1" showErrorMessage="1" sqref="K25" xr:uid="{397952D1-76F0-CB46-9DB6-5B34407755B9}">
      <formula1>"0,1"</formula1>
    </dataValidation>
    <dataValidation type="whole" showInputMessage="1" showErrorMessage="1" errorTitle="数字のみ" error="0〜9の数字のみをご入力ください。" sqref="K6:W6 O15:R15 K15:M15 O28:R28 K28:M28" xr:uid="{F641187E-F829-EF45-9B2D-AED1DD31904A}">
      <formula1>0</formula1>
      <formula2>9</formula2>
    </dataValidation>
    <dataValidation type="whole" allowBlank="1" showInputMessage="1" showErrorMessage="1" errorTitle="入力エラー" error="整数を入力してください。" sqref="Y8:AE8" xr:uid="{BEF1BB24-C272-F545-813B-6CF068B725FF}">
      <formula1>1</formula1>
      <formula2>9.99999999999999E+22</formula2>
    </dataValidation>
    <dataValidation type="whole" showInputMessage="1" showErrorMessage="1" errorTitle="電話番号エラー" error="ハイフン無しの電話番号を入力ください。" sqref="K20:S20 K33:S33" xr:uid="{0EA6F4F1-4ECA-464F-8412-A04D571CEFDF}">
      <formula1>1</formula1>
      <formula2>9999999999</formula2>
    </dataValidation>
    <dataValidation type="whole" allowBlank="1" showInputMessage="1" showErrorMessage="1" errorTitle="数字のみ" error="0～9の数字のみをご入力ください。" sqref="K26:N26 P26:Q26 S26:T26" xr:uid="{4012A4A7-EAE1-714C-8F09-6748F024F3B6}">
      <formula1>0</formula1>
      <formula2>9</formula2>
    </dataValidation>
    <dataValidation type="whole" imeMode="off" operator="greaterThan" allowBlank="1" showInputMessage="1" showErrorMessage="1" errorTitle="数字エラー" error="半角数字をご入力ください。" sqref="K7:Q7" xr:uid="{3598AB96-98F5-1A45-88C1-9EF2D2FC744B}">
      <formula1>0</formula1>
    </dataValidation>
    <dataValidation type="whole" imeMode="off" operator="greaterThanOrEqual" allowBlank="1" showInputMessage="1" showErrorMessage="1" errorTitle="数字エラー" error="半角数字をご入力ください。" sqref="K8:Q8" xr:uid="{95DB8C4C-A878-A346-821F-B2CA34EB0479}">
      <formula1>0</formula1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B93E830-1464-B544-9F94-D88FDF6D8664}">
            <xm:f>基本情報!$G$44=1</xm:f>
            <x14:dxf>
              <fill>
                <patternFill>
                  <bgColor theme="0" tint="-0.34998626667073579"/>
                </patternFill>
              </fill>
            </x14:dxf>
          </x14:cfRule>
          <xm:sqref>K5:S5 Y5:AG5 K6:W6 K7:Q8 Y7:AB7 AD7:AF7 Y8:AE8 Y10:AG10 K10:S11 K15:M15 O15:R15 K16:S20 Y17:AG19 K23:S24 K25 K26:N26 P26:Q26 S26:T26 Y23:AG24 Y26:AG26 Y30:AG32 K29:S33</xm:sqref>
        </x14:conditionalFormatting>
        <x14:conditionalFormatting xmlns:xm="http://schemas.microsoft.com/office/excel/2006/main">
          <x14:cfRule type="expression" priority="3" id="{7325C438-CE18-A740-A8AC-A750FBB8AEB4}">
            <xm:f>基本情報!$G$44=1</xm:f>
            <x14:dxf>
              <fill>
                <patternFill>
                  <bgColor theme="0" tint="-0.34998626667073579"/>
                </patternFill>
              </fill>
            </x14:dxf>
          </x14:cfRule>
          <xm:sqref>K12:AC12</xm:sqref>
        </x14:conditionalFormatting>
        <x14:conditionalFormatting xmlns:xm="http://schemas.microsoft.com/office/excel/2006/main">
          <x14:cfRule type="expression" priority="2" id="{550444DB-9FE1-2D48-93D9-DF8A9FA81718}">
            <xm:f>基本情報!$G$44=1</xm:f>
            <x14:dxf>
              <fill>
                <patternFill>
                  <bgColor theme="0" tint="-0.34998626667073579"/>
                </patternFill>
              </fill>
            </x14:dxf>
          </x14:cfRule>
          <xm:sqref>K28:M28 O28:R28</xm:sqref>
        </x14:conditionalFormatting>
        <x14:conditionalFormatting xmlns:xm="http://schemas.microsoft.com/office/excel/2006/main">
          <x14:cfRule type="expression" priority="7" id="{2A1688C2-D175-214D-9E5C-86DF9F7485F5}">
            <xm:f>_xlfn.CONCAT(基本情報!$G$44)="0"</xm:f>
            <x14:dxf>
              <fill>
                <patternFill>
                  <bgColor theme="7" tint="0.79998168889431442"/>
                </patternFill>
              </fill>
            </x14:dxf>
          </x14:cfRule>
          <xm:sqref>K5 Y5 K6:W6 K7 K8 Y7 AD7 Y8 Y10 K10 K11 K15:M15 O15:R15 K16 K17 K18 Y17 Y18 K20 K23 K24 Y23 Y24 K25 K26:N26 P26:Q26 S26:T26 K28:M28 O28:R28 K29:S31 Y30:AG31 K33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EE0DE580-797D-7945-A107-31826FD891CC}">
          <x14:formula1>
            <xm:f>参照マスタ!$AO$1:$AO$47</xm:f>
          </x14:formula1>
          <xm:sqref>Y15:AG16 K16:S16 K29:S29 Y28:AG29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20C3F-D68F-5642-9452-8FA10B09401D}">
  <dimension ref="A1:AH34"/>
  <sheetViews>
    <sheetView view="pageBreakPreview" zoomScale="159" zoomScaleNormal="164" zoomScaleSheetLayoutView="159" workbookViewId="0">
      <selection activeCell="Y5" sqref="Y5:AG5"/>
    </sheetView>
  </sheetViews>
  <sheetFormatPr baseColWidth="10" defaultRowHeight="17"/>
  <cols>
    <col min="1" max="34" width="2.28515625" style="44" customWidth="1"/>
    <col min="35" max="16384" width="10.7109375" style="44"/>
  </cols>
  <sheetData>
    <row r="1" spans="1:34" ht="24">
      <c r="A1" s="141" t="s">
        <v>158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1:34" s="42" customFormat="1" ht="15" customHeight="1"/>
    <row r="3" spans="1:34" ht="15" customHeight="1">
      <c r="A3" s="146" t="s">
        <v>157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</row>
    <row r="4" spans="1:34" ht="5" customHeight="1" thickBot="1">
      <c r="A4" s="116" t="s">
        <v>153</v>
      </c>
      <c r="B4" s="117"/>
      <c r="C4" s="117"/>
      <c r="D4" s="117"/>
      <c r="E4" s="118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7"/>
      <c r="AE4" s="47"/>
      <c r="AF4" s="47"/>
      <c r="AG4" s="47"/>
      <c r="AH4" s="48"/>
    </row>
    <row r="5" spans="1:34" ht="20" customHeight="1" thickBot="1">
      <c r="A5" s="119"/>
      <c r="B5" s="120"/>
      <c r="C5" s="120"/>
      <c r="D5" s="120"/>
      <c r="E5" s="121"/>
      <c r="F5" s="49"/>
      <c r="G5" s="50"/>
      <c r="H5" s="50"/>
      <c r="I5" s="50"/>
      <c r="J5" s="51" t="s">
        <v>155</v>
      </c>
      <c r="K5" s="125"/>
      <c r="L5" s="126"/>
      <c r="M5" s="126"/>
      <c r="N5" s="126"/>
      <c r="O5" s="126"/>
      <c r="P5" s="126"/>
      <c r="Q5" s="126"/>
      <c r="R5" s="126"/>
      <c r="S5" s="127"/>
      <c r="T5" s="50"/>
      <c r="U5" s="50"/>
      <c r="V5" s="50"/>
      <c r="W5" s="51"/>
      <c r="X5" s="51" t="s">
        <v>65</v>
      </c>
      <c r="Y5" s="125"/>
      <c r="Z5" s="126"/>
      <c r="AA5" s="126"/>
      <c r="AB5" s="126"/>
      <c r="AC5" s="126"/>
      <c r="AD5" s="126"/>
      <c r="AE5" s="126"/>
      <c r="AF5" s="126"/>
      <c r="AG5" s="127"/>
      <c r="AH5" s="52"/>
    </row>
    <row r="6" spans="1:34" ht="20" customHeight="1" thickBot="1">
      <c r="A6" s="119"/>
      <c r="B6" s="120"/>
      <c r="C6" s="120"/>
      <c r="D6" s="120"/>
      <c r="E6" s="121"/>
      <c r="F6" s="49"/>
      <c r="G6" s="50"/>
      <c r="H6" s="50"/>
      <c r="I6" s="50"/>
      <c r="J6" s="51" t="s">
        <v>138</v>
      </c>
      <c r="K6" s="125"/>
      <c r="L6" s="126"/>
      <c r="M6" s="126"/>
      <c r="N6" s="126"/>
      <c r="O6" s="126"/>
      <c r="P6" s="126"/>
      <c r="Q6" s="126"/>
      <c r="R6" s="126"/>
      <c r="S6" s="127"/>
      <c r="T6" s="50"/>
      <c r="U6" s="50"/>
      <c r="V6" s="50"/>
      <c r="W6" s="50"/>
      <c r="X6" s="51"/>
      <c r="Y6" s="53"/>
      <c r="Z6" s="53"/>
      <c r="AA6" s="53"/>
      <c r="AB6" s="53"/>
      <c r="AC6" s="53"/>
      <c r="AD6" s="53"/>
      <c r="AE6" s="53"/>
      <c r="AF6" s="50"/>
      <c r="AG6" s="50"/>
      <c r="AH6" s="52"/>
    </row>
    <row r="7" spans="1:34" ht="20" customHeight="1" thickBot="1">
      <c r="A7" s="119"/>
      <c r="B7" s="120"/>
      <c r="C7" s="120"/>
      <c r="D7" s="120"/>
      <c r="E7" s="121"/>
      <c r="F7" s="49"/>
      <c r="G7" s="50"/>
      <c r="H7" s="50"/>
      <c r="I7" s="50"/>
      <c r="J7" s="51" t="s">
        <v>151</v>
      </c>
      <c r="K7" s="125"/>
      <c r="L7" s="126"/>
      <c r="M7" s="126"/>
      <c r="N7" s="126"/>
      <c r="O7" s="126"/>
      <c r="P7" s="126"/>
      <c r="Q7" s="126"/>
      <c r="R7" s="126"/>
      <c r="S7" s="127"/>
      <c r="T7" s="50"/>
      <c r="U7" s="50"/>
      <c r="V7" s="50"/>
      <c r="W7" s="50"/>
      <c r="X7" s="51"/>
      <c r="Y7" s="53"/>
      <c r="Z7" s="53"/>
      <c r="AA7" s="53"/>
      <c r="AB7" s="53"/>
      <c r="AC7" s="53"/>
      <c r="AD7" s="53"/>
      <c r="AE7" s="53"/>
      <c r="AF7" s="50"/>
      <c r="AG7" s="50"/>
      <c r="AH7" s="52"/>
    </row>
    <row r="8" spans="1:34" ht="5" customHeight="1">
      <c r="A8" s="122"/>
      <c r="B8" s="123"/>
      <c r="C8" s="123"/>
      <c r="D8" s="123"/>
      <c r="E8" s="124"/>
      <c r="F8" s="55"/>
      <c r="G8" s="56"/>
      <c r="H8" s="56"/>
      <c r="I8" s="56"/>
      <c r="J8" s="57"/>
      <c r="K8" s="58"/>
      <c r="L8" s="58"/>
      <c r="M8" s="58"/>
      <c r="N8" s="58"/>
      <c r="O8" s="58"/>
      <c r="P8" s="58"/>
      <c r="Q8" s="58"/>
      <c r="R8" s="56"/>
      <c r="S8" s="56"/>
      <c r="T8" s="56"/>
      <c r="U8" s="56"/>
      <c r="V8" s="56"/>
      <c r="W8" s="56"/>
      <c r="X8" s="57"/>
      <c r="Y8" s="58"/>
      <c r="Z8" s="58"/>
      <c r="AA8" s="58"/>
      <c r="AB8" s="58"/>
      <c r="AC8" s="58"/>
      <c r="AD8" s="58"/>
      <c r="AE8" s="58"/>
      <c r="AF8" s="56"/>
      <c r="AG8" s="56"/>
      <c r="AH8" s="59"/>
    </row>
    <row r="9" spans="1:34" ht="5" customHeight="1" thickBot="1">
      <c r="A9" s="116" t="s">
        <v>154</v>
      </c>
      <c r="B9" s="117"/>
      <c r="C9" s="117"/>
      <c r="D9" s="117"/>
      <c r="E9" s="118"/>
      <c r="F9" s="60"/>
      <c r="G9" s="47"/>
      <c r="H9" s="47"/>
      <c r="I9" s="47"/>
      <c r="J9" s="61"/>
      <c r="K9" s="62"/>
      <c r="L9" s="62"/>
      <c r="M9" s="62"/>
      <c r="N9" s="62"/>
      <c r="O9" s="62"/>
      <c r="P9" s="62"/>
      <c r="Q9" s="62"/>
      <c r="R9" s="47"/>
      <c r="S9" s="47"/>
      <c r="T9" s="47"/>
      <c r="U9" s="47"/>
      <c r="V9" s="47"/>
      <c r="W9" s="47"/>
      <c r="X9" s="61"/>
      <c r="Y9" s="62"/>
      <c r="Z9" s="62"/>
      <c r="AA9" s="62"/>
      <c r="AB9" s="62"/>
      <c r="AC9" s="62"/>
      <c r="AD9" s="62"/>
      <c r="AE9" s="62"/>
      <c r="AF9" s="47"/>
      <c r="AG9" s="47"/>
      <c r="AH9" s="48"/>
    </row>
    <row r="10" spans="1:34" ht="20" customHeight="1" thickBot="1">
      <c r="A10" s="119"/>
      <c r="B10" s="120"/>
      <c r="C10" s="120"/>
      <c r="D10" s="120"/>
      <c r="E10" s="121"/>
      <c r="F10" s="49"/>
      <c r="G10" s="50"/>
      <c r="H10" s="50"/>
      <c r="I10" s="50"/>
      <c r="J10" s="51" t="s">
        <v>132</v>
      </c>
      <c r="K10" s="84"/>
      <c r="L10" s="88"/>
      <c r="M10" s="85"/>
      <c r="N10" s="53" t="s">
        <v>64</v>
      </c>
      <c r="O10" s="84"/>
      <c r="P10" s="88"/>
      <c r="Q10" s="88"/>
      <c r="R10" s="85"/>
      <c r="S10" s="53"/>
      <c r="T10" s="53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2"/>
    </row>
    <row r="11" spans="1:34" ht="20" customHeight="1" thickBot="1">
      <c r="A11" s="119"/>
      <c r="B11" s="120"/>
      <c r="C11" s="120"/>
      <c r="D11" s="120"/>
      <c r="E11" s="121"/>
      <c r="F11" s="49"/>
      <c r="G11" s="50"/>
      <c r="H11" s="50"/>
      <c r="I11" s="50"/>
      <c r="J11" s="51" t="s">
        <v>133</v>
      </c>
      <c r="K11" s="125"/>
      <c r="L11" s="126"/>
      <c r="M11" s="126"/>
      <c r="N11" s="126"/>
      <c r="O11" s="126"/>
      <c r="P11" s="126"/>
      <c r="Q11" s="126"/>
      <c r="R11" s="126"/>
      <c r="S11" s="127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2"/>
    </row>
    <row r="12" spans="1:34" ht="20" customHeight="1" thickBot="1">
      <c r="A12" s="119"/>
      <c r="B12" s="120"/>
      <c r="C12" s="120"/>
      <c r="D12" s="120"/>
      <c r="E12" s="121"/>
      <c r="F12" s="49"/>
      <c r="G12" s="50"/>
      <c r="H12" s="50"/>
      <c r="I12" s="50"/>
      <c r="J12" s="51" t="s">
        <v>134</v>
      </c>
      <c r="K12" s="125"/>
      <c r="L12" s="126"/>
      <c r="M12" s="126"/>
      <c r="N12" s="126"/>
      <c r="O12" s="126"/>
      <c r="P12" s="126"/>
      <c r="Q12" s="126"/>
      <c r="R12" s="126"/>
      <c r="S12" s="127"/>
      <c r="T12" s="50"/>
      <c r="U12" s="50"/>
      <c r="V12" s="50"/>
      <c r="W12" s="51"/>
      <c r="X12" s="51" t="s">
        <v>65</v>
      </c>
      <c r="Y12" s="125"/>
      <c r="Z12" s="126"/>
      <c r="AA12" s="126"/>
      <c r="AB12" s="126"/>
      <c r="AC12" s="126"/>
      <c r="AD12" s="126"/>
      <c r="AE12" s="126"/>
      <c r="AF12" s="126"/>
      <c r="AG12" s="127"/>
      <c r="AH12" s="52"/>
    </row>
    <row r="13" spans="1:34" ht="20" customHeight="1" thickBot="1">
      <c r="A13" s="119"/>
      <c r="B13" s="120"/>
      <c r="C13" s="120"/>
      <c r="D13" s="120"/>
      <c r="E13" s="121"/>
      <c r="F13" s="49"/>
      <c r="G13" s="50"/>
      <c r="H13" s="50"/>
      <c r="I13" s="50"/>
      <c r="J13" s="51" t="s">
        <v>135</v>
      </c>
      <c r="K13" s="125"/>
      <c r="L13" s="126"/>
      <c r="M13" s="126"/>
      <c r="N13" s="126"/>
      <c r="O13" s="126"/>
      <c r="P13" s="126"/>
      <c r="Q13" s="126"/>
      <c r="R13" s="126"/>
      <c r="S13" s="127"/>
      <c r="T13" s="50"/>
      <c r="U13" s="50"/>
      <c r="V13" s="50"/>
      <c r="W13" s="51"/>
      <c r="X13" s="51" t="s">
        <v>65</v>
      </c>
      <c r="Y13" s="125"/>
      <c r="Z13" s="126"/>
      <c r="AA13" s="126"/>
      <c r="AB13" s="126"/>
      <c r="AC13" s="126"/>
      <c r="AD13" s="126"/>
      <c r="AE13" s="126"/>
      <c r="AF13" s="126"/>
      <c r="AG13" s="127"/>
      <c r="AH13" s="52"/>
    </row>
    <row r="14" spans="1:34" ht="20" customHeight="1" thickBot="1">
      <c r="A14" s="119"/>
      <c r="B14" s="120"/>
      <c r="C14" s="120"/>
      <c r="D14" s="120"/>
      <c r="E14" s="121"/>
      <c r="F14" s="49"/>
      <c r="G14" s="50"/>
      <c r="H14" s="50"/>
      <c r="I14" s="50"/>
      <c r="J14" s="51" t="s">
        <v>136</v>
      </c>
      <c r="K14" s="125"/>
      <c r="L14" s="126"/>
      <c r="M14" s="126"/>
      <c r="N14" s="126"/>
      <c r="O14" s="126"/>
      <c r="P14" s="126"/>
      <c r="Q14" s="126"/>
      <c r="R14" s="126"/>
      <c r="S14" s="127"/>
      <c r="T14" s="50"/>
      <c r="U14" s="50"/>
      <c r="V14" s="50"/>
      <c r="W14" s="51"/>
      <c r="X14" s="51" t="s">
        <v>65</v>
      </c>
      <c r="Y14" s="125"/>
      <c r="Z14" s="126"/>
      <c r="AA14" s="126"/>
      <c r="AB14" s="126"/>
      <c r="AC14" s="126"/>
      <c r="AD14" s="126"/>
      <c r="AE14" s="126"/>
      <c r="AF14" s="126"/>
      <c r="AG14" s="127"/>
      <c r="AH14" s="52"/>
    </row>
    <row r="15" spans="1:34" ht="20" customHeight="1" thickBot="1">
      <c r="A15" s="119"/>
      <c r="B15" s="120"/>
      <c r="C15" s="120"/>
      <c r="D15" s="120"/>
      <c r="E15" s="121"/>
      <c r="F15" s="49"/>
      <c r="H15" s="50"/>
      <c r="I15" s="50"/>
      <c r="J15" s="51" t="s">
        <v>148</v>
      </c>
      <c r="K15" s="147"/>
      <c r="L15" s="148"/>
      <c r="M15" s="148"/>
      <c r="N15" s="148"/>
      <c r="O15" s="148"/>
      <c r="P15" s="148"/>
      <c r="Q15" s="148"/>
      <c r="R15" s="148"/>
      <c r="S15" s="149"/>
      <c r="T15" s="54" t="s">
        <v>68</v>
      </c>
      <c r="U15" s="53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2"/>
    </row>
    <row r="16" spans="1:34" ht="20" customHeight="1" thickBot="1">
      <c r="A16" s="119"/>
      <c r="B16" s="120"/>
      <c r="C16" s="120"/>
      <c r="D16" s="120"/>
      <c r="E16" s="121"/>
      <c r="F16" s="49"/>
      <c r="G16" s="50"/>
      <c r="H16" s="50"/>
      <c r="I16" s="50"/>
      <c r="J16" s="51" t="s">
        <v>1305</v>
      </c>
      <c r="K16" s="125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7"/>
      <c r="AD16" s="54"/>
      <c r="AE16" s="50"/>
      <c r="AF16" s="50"/>
      <c r="AG16" s="50"/>
      <c r="AH16" s="52"/>
    </row>
    <row r="17" spans="1:34" ht="5" customHeight="1">
      <c r="A17" s="122"/>
      <c r="B17" s="123"/>
      <c r="C17" s="123"/>
      <c r="D17" s="123"/>
      <c r="E17" s="124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9"/>
    </row>
    <row r="18" spans="1:34" s="42" customFormat="1" ht="15" customHeight="1"/>
    <row r="19" spans="1:34" ht="15" customHeight="1">
      <c r="A19" s="146" t="s">
        <v>156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</row>
    <row r="20" spans="1:34" ht="5" customHeight="1" thickBot="1">
      <c r="A20" s="116" t="s">
        <v>1298</v>
      </c>
      <c r="B20" s="117"/>
      <c r="C20" s="117"/>
      <c r="D20" s="117"/>
      <c r="E20" s="118"/>
      <c r="F20" s="60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8"/>
    </row>
    <row r="21" spans="1:34" ht="19" customHeight="1" thickBot="1">
      <c r="A21" s="119"/>
      <c r="B21" s="120"/>
      <c r="C21" s="120"/>
      <c r="D21" s="120"/>
      <c r="E21" s="121"/>
      <c r="F21" s="49"/>
      <c r="G21" s="50"/>
      <c r="H21" s="50"/>
      <c r="I21" s="50"/>
      <c r="J21" s="51" t="s">
        <v>142</v>
      </c>
      <c r="K21" s="125"/>
      <c r="L21" s="126"/>
      <c r="M21" s="126"/>
      <c r="N21" s="126"/>
      <c r="O21" s="126"/>
      <c r="P21" s="126"/>
      <c r="Q21" s="126"/>
      <c r="R21" s="126"/>
      <c r="S21" s="127"/>
      <c r="T21" s="50"/>
      <c r="U21" s="50"/>
      <c r="V21" s="50"/>
      <c r="W21" s="51"/>
      <c r="X21" s="51" t="s">
        <v>65</v>
      </c>
      <c r="Y21" s="125"/>
      <c r="Z21" s="126"/>
      <c r="AA21" s="126"/>
      <c r="AB21" s="126"/>
      <c r="AC21" s="126"/>
      <c r="AD21" s="126"/>
      <c r="AE21" s="126"/>
      <c r="AF21" s="126"/>
      <c r="AG21" s="127"/>
      <c r="AH21" s="52"/>
    </row>
    <row r="22" spans="1:34" ht="19" customHeight="1" thickBot="1">
      <c r="A22" s="119"/>
      <c r="B22" s="120"/>
      <c r="C22" s="120"/>
      <c r="D22" s="120"/>
      <c r="E22" s="121"/>
      <c r="F22" s="49"/>
      <c r="G22" s="50"/>
      <c r="H22" s="50"/>
      <c r="I22" s="50"/>
      <c r="J22" s="51" t="s">
        <v>143</v>
      </c>
      <c r="K22" s="125"/>
      <c r="L22" s="126"/>
      <c r="M22" s="126"/>
      <c r="N22" s="126"/>
      <c r="O22" s="126"/>
      <c r="P22" s="126"/>
      <c r="Q22" s="126"/>
      <c r="R22" s="126"/>
      <c r="S22" s="127"/>
      <c r="T22" s="50"/>
      <c r="U22" s="50"/>
      <c r="V22" s="50"/>
      <c r="W22" s="51"/>
      <c r="X22" s="51" t="s">
        <v>65</v>
      </c>
      <c r="Y22" s="125"/>
      <c r="Z22" s="126"/>
      <c r="AA22" s="126"/>
      <c r="AB22" s="126"/>
      <c r="AC22" s="126"/>
      <c r="AD22" s="126"/>
      <c r="AE22" s="126"/>
      <c r="AF22" s="126"/>
      <c r="AG22" s="127"/>
      <c r="AH22" s="52"/>
    </row>
    <row r="23" spans="1:34" ht="19" customHeight="1" thickBot="1">
      <c r="A23" s="119"/>
      <c r="B23" s="120"/>
      <c r="C23" s="120"/>
      <c r="D23" s="120"/>
      <c r="E23" s="121"/>
      <c r="F23" s="49"/>
      <c r="G23" s="50"/>
      <c r="H23" s="50"/>
      <c r="I23" s="50"/>
      <c r="J23" s="51" t="s">
        <v>144</v>
      </c>
      <c r="K23" s="92"/>
      <c r="L23" s="53" t="s">
        <v>8</v>
      </c>
      <c r="M23" s="65" t="s">
        <v>141</v>
      </c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1" t="s">
        <v>1297</v>
      </c>
      <c r="Y23" s="154"/>
      <c r="Z23" s="155"/>
      <c r="AA23" s="155"/>
      <c r="AB23" s="155"/>
      <c r="AC23" s="155"/>
      <c r="AD23" s="155"/>
      <c r="AE23" s="155"/>
      <c r="AF23" s="155"/>
      <c r="AG23" s="156"/>
      <c r="AH23" s="52"/>
    </row>
    <row r="24" spans="1:34" ht="19" customHeight="1" thickBot="1">
      <c r="A24" s="119"/>
      <c r="B24" s="120"/>
      <c r="C24" s="120"/>
      <c r="D24" s="120"/>
      <c r="E24" s="121"/>
      <c r="F24" s="49"/>
      <c r="G24" s="50"/>
      <c r="H24" s="50"/>
      <c r="I24" s="50"/>
      <c r="J24" s="51" t="s">
        <v>145</v>
      </c>
      <c r="K24" s="89"/>
      <c r="L24" s="90"/>
      <c r="M24" s="90"/>
      <c r="N24" s="91"/>
      <c r="O24" s="50" t="s">
        <v>2</v>
      </c>
      <c r="P24" s="89"/>
      <c r="Q24" s="91"/>
      <c r="R24" s="50" t="s">
        <v>146</v>
      </c>
      <c r="S24" s="89"/>
      <c r="T24" s="91"/>
      <c r="U24" s="50" t="s">
        <v>147</v>
      </c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2"/>
    </row>
    <row r="25" spans="1:34" ht="5" customHeight="1" thickBot="1">
      <c r="A25" s="119"/>
      <c r="B25" s="120"/>
      <c r="C25" s="120"/>
      <c r="D25" s="120"/>
      <c r="E25" s="121"/>
      <c r="F25" s="49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2"/>
    </row>
    <row r="26" spans="1:34" ht="19" customHeight="1" thickBot="1">
      <c r="A26" s="119"/>
      <c r="B26" s="120"/>
      <c r="C26" s="120"/>
      <c r="D26" s="120"/>
      <c r="E26" s="121"/>
      <c r="F26" s="49"/>
      <c r="G26" s="50"/>
      <c r="H26" s="50"/>
      <c r="I26" s="50"/>
      <c r="J26" s="51" t="s">
        <v>132</v>
      </c>
      <c r="K26" s="84"/>
      <c r="L26" s="88"/>
      <c r="M26" s="85"/>
      <c r="N26" s="53" t="s">
        <v>64</v>
      </c>
      <c r="O26" s="84"/>
      <c r="P26" s="88"/>
      <c r="Q26" s="88"/>
      <c r="R26" s="85"/>
      <c r="S26" s="53"/>
      <c r="T26" s="53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2"/>
    </row>
    <row r="27" spans="1:34" ht="19" customHeight="1" thickBot="1">
      <c r="A27" s="119"/>
      <c r="B27" s="120"/>
      <c r="C27" s="120"/>
      <c r="D27" s="120"/>
      <c r="E27" s="121"/>
      <c r="F27" s="49"/>
      <c r="G27" s="50"/>
      <c r="H27" s="50"/>
      <c r="I27" s="50"/>
      <c r="J27" s="51" t="s">
        <v>133</v>
      </c>
      <c r="K27" s="125"/>
      <c r="L27" s="126"/>
      <c r="M27" s="126"/>
      <c r="N27" s="126"/>
      <c r="O27" s="126"/>
      <c r="P27" s="126"/>
      <c r="Q27" s="126"/>
      <c r="R27" s="126"/>
      <c r="S27" s="127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2"/>
    </row>
    <row r="28" spans="1:34" ht="19" customHeight="1" thickBot="1">
      <c r="A28" s="119"/>
      <c r="B28" s="120"/>
      <c r="C28" s="120"/>
      <c r="D28" s="120"/>
      <c r="E28" s="121"/>
      <c r="F28" s="49"/>
      <c r="G28" s="50"/>
      <c r="H28" s="50"/>
      <c r="I28" s="50"/>
      <c r="J28" s="51" t="s">
        <v>134</v>
      </c>
      <c r="K28" s="125"/>
      <c r="L28" s="126"/>
      <c r="M28" s="126"/>
      <c r="N28" s="126"/>
      <c r="O28" s="126"/>
      <c r="P28" s="126"/>
      <c r="Q28" s="126"/>
      <c r="R28" s="126"/>
      <c r="S28" s="127"/>
      <c r="T28" s="50"/>
      <c r="U28" s="50"/>
      <c r="V28" s="50"/>
      <c r="W28" s="51"/>
      <c r="X28" s="51" t="s">
        <v>65</v>
      </c>
      <c r="Y28" s="125"/>
      <c r="Z28" s="126"/>
      <c r="AA28" s="126"/>
      <c r="AB28" s="126"/>
      <c r="AC28" s="126"/>
      <c r="AD28" s="126"/>
      <c r="AE28" s="126"/>
      <c r="AF28" s="126"/>
      <c r="AG28" s="127"/>
      <c r="AH28" s="52"/>
    </row>
    <row r="29" spans="1:34" ht="19" customHeight="1" thickBot="1">
      <c r="A29" s="119"/>
      <c r="B29" s="120"/>
      <c r="C29" s="120"/>
      <c r="D29" s="120"/>
      <c r="E29" s="121"/>
      <c r="F29" s="49"/>
      <c r="G29" s="50"/>
      <c r="H29" s="50"/>
      <c r="I29" s="50"/>
      <c r="J29" s="51" t="s">
        <v>135</v>
      </c>
      <c r="K29" s="125"/>
      <c r="L29" s="126"/>
      <c r="M29" s="126"/>
      <c r="N29" s="126"/>
      <c r="O29" s="126"/>
      <c r="P29" s="126"/>
      <c r="Q29" s="126"/>
      <c r="R29" s="126"/>
      <c r="S29" s="127"/>
      <c r="T29" s="50"/>
      <c r="U29" s="50"/>
      <c r="V29" s="50"/>
      <c r="W29" s="51"/>
      <c r="X29" s="51" t="s">
        <v>65</v>
      </c>
      <c r="Y29" s="125"/>
      <c r="Z29" s="126"/>
      <c r="AA29" s="126"/>
      <c r="AB29" s="126"/>
      <c r="AC29" s="126"/>
      <c r="AD29" s="126"/>
      <c r="AE29" s="126"/>
      <c r="AF29" s="126"/>
      <c r="AG29" s="127"/>
      <c r="AH29" s="52"/>
    </row>
    <row r="30" spans="1:34" ht="19" customHeight="1" thickBot="1">
      <c r="A30" s="119"/>
      <c r="B30" s="120"/>
      <c r="C30" s="120"/>
      <c r="D30" s="120"/>
      <c r="E30" s="121"/>
      <c r="F30" s="49"/>
      <c r="G30" s="50"/>
      <c r="H30" s="50"/>
      <c r="I30" s="50"/>
      <c r="J30" s="51" t="s">
        <v>136</v>
      </c>
      <c r="K30" s="125"/>
      <c r="L30" s="126"/>
      <c r="M30" s="126"/>
      <c r="N30" s="126"/>
      <c r="O30" s="126"/>
      <c r="P30" s="126"/>
      <c r="Q30" s="126"/>
      <c r="R30" s="126"/>
      <c r="S30" s="127"/>
      <c r="T30" s="50"/>
      <c r="U30" s="50"/>
      <c r="V30" s="50"/>
      <c r="W30" s="51"/>
      <c r="X30" s="51" t="s">
        <v>65</v>
      </c>
      <c r="Y30" s="125"/>
      <c r="Z30" s="126"/>
      <c r="AA30" s="126"/>
      <c r="AB30" s="126"/>
      <c r="AC30" s="126"/>
      <c r="AD30" s="126"/>
      <c r="AE30" s="126"/>
      <c r="AF30" s="126"/>
      <c r="AG30" s="127"/>
      <c r="AH30" s="52"/>
    </row>
    <row r="31" spans="1:34" ht="20" customHeight="1" thickBot="1">
      <c r="A31" s="119"/>
      <c r="B31" s="120"/>
      <c r="C31" s="120"/>
      <c r="D31" s="120"/>
      <c r="E31" s="121"/>
      <c r="F31" s="49"/>
      <c r="G31" s="50"/>
      <c r="H31" s="50"/>
      <c r="I31" s="50"/>
      <c r="J31" s="51" t="s">
        <v>148</v>
      </c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9"/>
      <c r="AD31" s="54" t="s">
        <v>68</v>
      </c>
      <c r="AE31" s="50"/>
      <c r="AF31" s="50"/>
      <c r="AG31" s="50"/>
      <c r="AH31" s="52"/>
    </row>
    <row r="32" spans="1:34" ht="20" customHeight="1" thickBot="1">
      <c r="A32" s="119"/>
      <c r="B32" s="120"/>
      <c r="C32" s="120"/>
      <c r="D32" s="120"/>
      <c r="E32" s="121"/>
      <c r="F32" s="49"/>
      <c r="G32" s="50"/>
      <c r="H32" s="50"/>
      <c r="I32" s="50"/>
      <c r="J32" s="51" t="s">
        <v>149</v>
      </c>
      <c r="K32" s="150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7"/>
      <c r="AD32" s="50"/>
      <c r="AE32" s="50"/>
      <c r="AF32" s="50"/>
      <c r="AG32" s="50"/>
      <c r="AH32" s="52"/>
    </row>
    <row r="33" spans="1:34" ht="5" customHeight="1">
      <c r="A33" s="122"/>
      <c r="B33" s="123"/>
      <c r="C33" s="123"/>
      <c r="D33" s="123"/>
      <c r="E33" s="124"/>
      <c r="F33" s="55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9"/>
    </row>
    <row r="34" spans="1:34" s="42" customFormat="1" ht="15" customHeight="1"/>
  </sheetData>
  <sheetProtection sheet="1" objects="1" scenarios="1" selectLockedCells="1"/>
  <mergeCells count="33">
    <mergeCell ref="A1:AH1"/>
    <mergeCell ref="A3:AC3"/>
    <mergeCell ref="A4:E8"/>
    <mergeCell ref="K5:S5"/>
    <mergeCell ref="Y5:AG5"/>
    <mergeCell ref="K6:S6"/>
    <mergeCell ref="K7:S7"/>
    <mergeCell ref="A9:E17"/>
    <mergeCell ref="K11:S11"/>
    <mergeCell ref="K12:S12"/>
    <mergeCell ref="Y12:AG12"/>
    <mergeCell ref="K13:S13"/>
    <mergeCell ref="Y13:AG13"/>
    <mergeCell ref="K14:S14"/>
    <mergeCell ref="Y14:AG14"/>
    <mergeCell ref="K15:S15"/>
    <mergeCell ref="K16:AC16"/>
    <mergeCell ref="Y23:AG23"/>
    <mergeCell ref="K31:AC31"/>
    <mergeCell ref="A19:AC19"/>
    <mergeCell ref="A20:E33"/>
    <mergeCell ref="K21:S21"/>
    <mergeCell ref="Y21:AG21"/>
    <mergeCell ref="K22:S22"/>
    <mergeCell ref="Y22:AG22"/>
    <mergeCell ref="K32:AC32"/>
    <mergeCell ref="K27:S27"/>
    <mergeCell ref="K28:S28"/>
    <mergeCell ref="Y28:AG28"/>
    <mergeCell ref="K29:S29"/>
    <mergeCell ref="Y29:AG29"/>
    <mergeCell ref="K30:S30"/>
    <mergeCell ref="Y30:AG30"/>
  </mergeCells>
  <phoneticPr fontId="1"/>
  <conditionalFormatting sqref="K5:S7 Y5:AG5 K10:M10 O10:R10 K11:S15 Y12:AG14 K16:AC16 K21:S22 Y21:AG23 K23 K24:N24 P24:Q24 S24:T24 K26:M26 O26:R26 K27:S30 Y28:AG30 K31:AC32">
    <cfRule type="notContainsBlanks" dxfId="91" priority="1">
      <formula>LEN(TRIM(K5))&gt;0</formula>
    </cfRule>
  </conditionalFormatting>
  <dataValidations count="5">
    <dataValidation type="list" allowBlank="1" showInputMessage="1" showErrorMessage="1" sqref="K23" xr:uid="{20197502-85FC-ED43-976E-333ADF370A51}">
      <formula1>"0,1"</formula1>
    </dataValidation>
    <dataValidation type="whole" showInputMessage="1" showErrorMessage="1" errorTitle="数字のみ" error="0〜9の数字のみをご入力ください。" sqref="O10:R10 K10:M10 O26:R26 K26:M26" xr:uid="{E3D4061D-B56B-014B-8E1D-9E4ADEF19D46}">
      <formula1>0</formula1>
      <formula2>9</formula2>
    </dataValidation>
    <dataValidation type="custom" imeMode="off" allowBlank="1" showInputMessage="1" showErrorMessage="1" errorTitle="ｅメール" error="ｅメール形式でご入力ください。" sqref="K32:AC32" xr:uid="{96118B21-AE59-764B-8D43-B4D85A219046}">
      <formula1>COUNTIF(K32,"*@*.*")</formula1>
    </dataValidation>
    <dataValidation type="whole" showInputMessage="1" showErrorMessage="1" errorTitle="電話番号エラー" error="ハイフン無しの電話番号を入力ください。" sqref="K15:S15 K31:AC31" xr:uid="{E63F8795-A8AC-2441-8A35-E0700818F46D}">
      <formula1>1</formula1>
      <formula2>9999999999</formula2>
    </dataValidation>
    <dataValidation type="whole" allowBlank="1" showInputMessage="1" showErrorMessage="1" errorTitle="数字のみ" error="0～9の数字のみをご入力ください。" sqref="K24:N24 P24:Q24 S24:T24" xr:uid="{CDE5EFF1-AD5F-894D-B28D-306B8B9047E8}">
      <formula1>0</formula1>
      <formula2>9</formula2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Regular,標準"&amp;K000000JPQR加盟店申込書（個人事業者情報）&amp;C&amp;"游ゴシック Regular,標準"&amp;K000000&amp;P&amp;R&amp;"游ゴシック Regular,標準"&amp;K000000Ver1.0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DFEF9C5-705B-4B4E-AF4F-2DE9A2405A67}">
            <xm:f>基本情報!$G$44=1</xm:f>
            <x14:dxf>
              <fill>
                <patternFill>
                  <bgColor theme="7" tint="0.79998168889431442"/>
                </patternFill>
              </fill>
            </x14:dxf>
          </x14:cfRule>
          <xm:sqref>K5:S7 Y5:AG5 K10:M10 O10:R10 K11:S13 Y12:AG13 K15:S15 K21:S22 Y21:AG22 K23 K24:N24 P24:Q24 S24:T24 Y28:AG29 K26:M26 O26:R26 K27:S29 K31:AC32</xm:sqref>
        </x14:conditionalFormatting>
        <x14:conditionalFormatting xmlns:xm="http://schemas.microsoft.com/office/excel/2006/main">
          <x14:cfRule type="expression" priority="2" id="{EAD44329-2EA6-BA48-BDB8-3C08051AFA66}">
            <xm:f>_xlfn.CONCAT(基本情報!$G$44)="0"</xm:f>
            <x14:dxf>
              <fill>
                <patternFill>
                  <bgColor theme="0" tint="-0.34998626667073579"/>
                </patternFill>
              </fill>
            </x14:dxf>
          </x14:cfRule>
          <xm:sqref>K5:S7 Y5:AG5 K10:M10 O10:R10 K11:S15 Y12:AG14 K16:AC16 K21:S22 Y21:AG23 K23 K24:N24 P24:Q24 S24:T24 K26:M26 O26:R26 K27:S30 Y28:AG30 K31:AC32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C93E0829-3497-5643-8614-25948E516A24}">
          <x14:formula1>
            <xm:f>参照マスタ!$AO$1:$AO$47</xm:f>
          </x14:formula1>
          <xm:sqref>K27:S27 K11:S11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FBDC7-87FF-464F-85C0-F40EE1C0598E}">
  <dimension ref="A1:AH30"/>
  <sheetViews>
    <sheetView view="pageBreakPreview" zoomScale="155" zoomScaleNormal="164" zoomScaleSheetLayoutView="155" workbookViewId="0">
      <selection activeCell="K5" sqref="K5:S5"/>
    </sheetView>
  </sheetViews>
  <sheetFormatPr baseColWidth="10" defaultRowHeight="17"/>
  <cols>
    <col min="1" max="34" width="2.28515625" style="44" customWidth="1"/>
    <col min="35" max="16384" width="10.7109375" style="44"/>
  </cols>
  <sheetData>
    <row r="1" spans="1:34" ht="24">
      <c r="A1" s="141" t="s">
        <v>1445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1:34" s="42" customFormat="1" ht="15" customHeight="1"/>
    <row r="3" spans="1:34" ht="15" customHeight="1">
      <c r="A3" s="128" t="s">
        <v>1242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34" ht="5" customHeight="1" thickBot="1">
      <c r="A4" s="116" t="s">
        <v>150</v>
      </c>
      <c r="B4" s="117"/>
      <c r="C4" s="117"/>
      <c r="D4" s="117"/>
      <c r="E4" s="118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7"/>
      <c r="AE4" s="47"/>
      <c r="AF4" s="47"/>
      <c r="AG4" s="47"/>
      <c r="AH4" s="48"/>
    </row>
    <row r="5" spans="1:34" ht="20" customHeight="1" thickBot="1">
      <c r="A5" s="119"/>
      <c r="B5" s="120"/>
      <c r="C5" s="120"/>
      <c r="D5" s="120"/>
      <c r="E5" s="121"/>
      <c r="F5" s="49"/>
      <c r="G5" s="50"/>
      <c r="H5" s="50"/>
      <c r="I5" s="50"/>
      <c r="J5" s="51" t="s">
        <v>1450</v>
      </c>
      <c r="K5" s="157"/>
      <c r="L5" s="158"/>
      <c r="M5" s="158"/>
      <c r="N5" s="158"/>
      <c r="O5" s="158"/>
      <c r="P5" s="158"/>
      <c r="Q5" s="158"/>
      <c r="R5" s="158"/>
      <c r="S5" s="159"/>
      <c r="T5" s="50"/>
      <c r="U5" s="50"/>
      <c r="V5" s="50"/>
      <c r="W5" s="51"/>
      <c r="X5" s="51" t="s">
        <v>65</v>
      </c>
      <c r="Y5" s="157"/>
      <c r="Z5" s="158"/>
      <c r="AA5" s="158"/>
      <c r="AB5" s="158"/>
      <c r="AC5" s="158"/>
      <c r="AD5" s="158"/>
      <c r="AE5" s="158"/>
      <c r="AF5" s="158"/>
      <c r="AG5" s="159"/>
      <c r="AH5" s="52"/>
    </row>
    <row r="6" spans="1:34" ht="20" customHeight="1" thickBot="1">
      <c r="A6" s="119"/>
      <c r="B6" s="120"/>
      <c r="C6" s="120"/>
      <c r="D6" s="120"/>
      <c r="E6" s="121"/>
      <c r="F6" s="49"/>
      <c r="G6" s="50"/>
      <c r="H6" s="50"/>
      <c r="I6" s="50"/>
      <c r="J6" s="51" t="s">
        <v>1451</v>
      </c>
      <c r="K6" s="157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9"/>
      <c r="AH6" s="52"/>
    </row>
    <row r="7" spans="1:34" ht="20" customHeight="1" thickBot="1">
      <c r="A7" s="119"/>
      <c r="B7" s="120"/>
      <c r="C7" s="120"/>
      <c r="D7" s="120"/>
      <c r="E7" s="121"/>
      <c r="F7" s="49"/>
      <c r="G7" s="50"/>
      <c r="H7" s="50"/>
      <c r="I7" s="50"/>
      <c r="J7" s="51" t="s">
        <v>151</v>
      </c>
      <c r="K7" s="157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9"/>
      <c r="AH7" s="52"/>
    </row>
    <row r="8" spans="1:34" ht="5" customHeight="1">
      <c r="A8" s="122"/>
      <c r="B8" s="123"/>
      <c r="C8" s="123"/>
      <c r="D8" s="123"/>
      <c r="E8" s="124"/>
      <c r="F8" s="55"/>
      <c r="G8" s="56"/>
      <c r="H8" s="56"/>
      <c r="I8" s="56"/>
      <c r="J8" s="57"/>
      <c r="K8" s="58"/>
      <c r="L8" s="58"/>
      <c r="M8" s="58"/>
      <c r="N8" s="58"/>
      <c r="O8" s="58"/>
      <c r="P8" s="58"/>
      <c r="Q8" s="58"/>
      <c r="R8" s="56"/>
      <c r="S8" s="56"/>
      <c r="T8" s="56"/>
      <c r="U8" s="56"/>
      <c r="V8" s="56"/>
      <c r="W8" s="56"/>
      <c r="X8" s="57"/>
      <c r="Y8" s="58"/>
      <c r="Z8" s="58"/>
      <c r="AA8" s="58"/>
      <c r="AB8" s="58"/>
      <c r="AC8" s="58"/>
      <c r="AD8" s="58"/>
      <c r="AE8" s="58"/>
      <c r="AF8" s="56"/>
      <c r="AG8" s="56"/>
      <c r="AH8" s="59"/>
    </row>
    <row r="9" spans="1:34" ht="5" customHeight="1" thickBot="1">
      <c r="A9" s="116" t="s">
        <v>1300</v>
      </c>
      <c r="B9" s="117"/>
      <c r="C9" s="117"/>
      <c r="D9" s="117"/>
      <c r="E9" s="118"/>
      <c r="F9" s="60"/>
      <c r="G9" s="47"/>
      <c r="H9" s="47"/>
      <c r="I9" s="47"/>
      <c r="J9" s="61"/>
      <c r="K9" s="62"/>
      <c r="L9" s="62"/>
      <c r="M9" s="62"/>
      <c r="N9" s="62"/>
      <c r="O9" s="62"/>
      <c r="P9" s="62"/>
      <c r="Q9" s="62"/>
      <c r="R9" s="47"/>
      <c r="S9" s="47"/>
      <c r="T9" s="47"/>
      <c r="U9" s="47"/>
      <c r="V9" s="47"/>
      <c r="W9" s="47"/>
      <c r="X9" s="61"/>
      <c r="Y9" s="62"/>
      <c r="Z9" s="62"/>
      <c r="AA9" s="62"/>
      <c r="AB9" s="62"/>
      <c r="AC9" s="62"/>
      <c r="AD9" s="62"/>
      <c r="AE9" s="62"/>
      <c r="AF9" s="47"/>
      <c r="AG9" s="47"/>
      <c r="AH9" s="48"/>
    </row>
    <row r="10" spans="1:34" ht="20" customHeight="1" thickBot="1">
      <c r="A10" s="119"/>
      <c r="B10" s="120"/>
      <c r="C10" s="120"/>
      <c r="D10" s="120"/>
      <c r="E10" s="121"/>
      <c r="F10" s="49"/>
      <c r="G10" s="50"/>
      <c r="H10" s="50"/>
      <c r="I10" s="50"/>
      <c r="J10" s="51" t="s">
        <v>132</v>
      </c>
      <c r="K10" s="100"/>
      <c r="L10" s="101"/>
      <c r="M10" s="102"/>
      <c r="N10" s="53" t="s">
        <v>64</v>
      </c>
      <c r="O10" s="100"/>
      <c r="P10" s="101"/>
      <c r="Q10" s="101"/>
      <c r="R10" s="102"/>
      <c r="S10" s="53"/>
      <c r="T10" s="53"/>
      <c r="U10" s="50"/>
      <c r="V10" s="50"/>
      <c r="W10" s="50"/>
      <c r="X10" s="51"/>
      <c r="Y10" s="65"/>
      <c r="Z10" s="65"/>
      <c r="AA10" s="65"/>
      <c r="AB10" s="65"/>
      <c r="AC10" s="65"/>
      <c r="AD10" s="65"/>
      <c r="AE10" s="65"/>
      <c r="AF10" s="65"/>
      <c r="AG10" s="65"/>
      <c r="AH10" s="52"/>
    </row>
    <row r="11" spans="1:34" ht="20" customHeight="1" thickBot="1">
      <c r="A11" s="119"/>
      <c r="B11" s="120"/>
      <c r="C11" s="120"/>
      <c r="D11" s="120"/>
      <c r="E11" s="121"/>
      <c r="F11" s="49"/>
      <c r="G11" s="50"/>
      <c r="H11" s="50"/>
      <c r="I11" s="50"/>
      <c r="J11" s="51" t="s">
        <v>133</v>
      </c>
      <c r="K11" s="157"/>
      <c r="L11" s="158"/>
      <c r="M11" s="158"/>
      <c r="N11" s="158"/>
      <c r="O11" s="158"/>
      <c r="P11" s="158"/>
      <c r="Q11" s="158"/>
      <c r="R11" s="158"/>
      <c r="S11" s="159"/>
      <c r="T11" s="53"/>
      <c r="U11" s="50"/>
      <c r="V11" s="50"/>
      <c r="W11" s="50"/>
      <c r="X11" s="51"/>
      <c r="Y11" s="53"/>
      <c r="Z11" s="53"/>
      <c r="AA11" s="53"/>
      <c r="AB11" s="53"/>
      <c r="AC11" s="53"/>
      <c r="AD11" s="53"/>
      <c r="AE11" s="53"/>
      <c r="AF11" s="53"/>
      <c r="AG11" s="53"/>
      <c r="AH11" s="52"/>
    </row>
    <row r="12" spans="1:34" ht="20" customHeight="1" thickBot="1">
      <c r="A12" s="119"/>
      <c r="B12" s="120"/>
      <c r="C12" s="120"/>
      <c r="D12" s="120"/>
      <c r="E12" s="121"/>
      <c r="F12" s="49"/>
      <c r="G12" s="50"/>
      <c r="H12" s="50"/>
      <c r="I12" s="50"/>
      <c r="J12" s="51" t="s">
        <v>134</v>
      </c>
      <c r="K12" s="157"/>
      <c r="L12" s="158"/>
      <c r="M12" s="158"/>
      <c r="N12" s="158"/>
      <c r="O12" s="158"/>
      <c r="P12" s="158"/>
      <c r="Q12" s="158"/>
      <c r="R12" s="158"/>
      <c r="S12" s="159"/>
      <c r="T12" s="50"/>
      <c r="U12" s="50"/>
      <c r="V12" s="50"/>
      <c r="W12" s="51"/>
      <c r="X12" s="51" t="s">
        <v>65</v>
      </c>
      <c r="Y12" s="157"/>
      <c r="Z12" s="158"/>
      <c r="AA12" s="158"/>
      <c r="AB12" s="158"/>
      <c r="AC12" s="158"/>
      <c r="AD12" s="158"/>
      <c r="AE12" s="158"/>
      <c r="AF12" s="158"/>
      <c r="AG12" s="159"/>
      <c r="AH12" s="52"/>
    </row>
    <row r="13" spans="1:34" ht="20" customHeight="1" thickBot="1">
      <c r="A13" s="119"/>
      <c r="B13" s="120"/>
      <c r="C13" s="120"/>
      <c r="D13" s="120"/>
      <c r="E13" s="121"/>
      <c r="F13" s="49"/>
      <c r="G13" s="50"/>
      <c r="H13" s="50"/>
      <c r="I13" s="50"/>
      <c r="J13" s="51" t="s">
        <v>135</v>
      </c>
      <c r="K13" s="157"/>
      <c r="L13" s="158"/>
      <c r="M13" s="158"/>
      <c r="N13" s="158"/>
      <c r="O13" s="158"/>
      <c r="P13" s="158"/>
      <c r="Q13" s="158"/>
      <c r="R13" s="158"/>
      <c r="S13" s="159"/>
      <c r="T13" s="50"/>
      <c r="U13" s="50"/>
      <c r="V13" s="50"/>
      <c r="W13" s="51"/>
      <c r="X13" s="51" t="s">
        <v>65</v>
      </c>
      <c r="Y13" s="157"/>
      <c r="Z13" s="158"/>
      <c r="AA13" s="158"/>
      <c r="AB13" s="158"/>
      <c r="AC13" s="158"/>
      <c r="AD13" s="158"/>
      <c r="AE13" s="158"/>
      <c r="AF13" s="158"/>
      <c r="AG13" s="159"/>
      <c r="AH13" s="52"/>
    </row>
    <row r="14" spans="1:34" ht="20" customHeight="1" thickBot="1">
      <c r="A14" s="119"/>
      <c r="B14" s="120"/>
      <c r="C14" s="120"/>
      <c r="D14" s="120"/>
      <c r="E14" s="121"/>
      <c r="F14" s="49"/>
      <c r="G14" s="50"/>
      <c r="H14" s="50"/>
      <c r="I14" s="50"/>
      <c r="J14" s="51" t="s">
        <v>136</v>
      </c>
      <c r="K14" s="125"/>
      <c r="L14" s="126"/>
      <c r="M14" s="126"/>
      <c r="N14" s="126"/>
      <c r="O14" s="126"/>
      <c r="P14" s="126"/>
      <c r="Q14" s="126"/>
      <c r="R14" s="126"/>
      <c r="S14" s="127"/>
      <c r="T14" s="50"/>
      <c r="U14" s="50"/>
      <c r="V14" s="50"/>
      <c r="W14" s="51"/>
      <c r="X14" s="51" t="s">
        <v>65</v>
      </c>
      <c r="Y14" s="125"/>
      <c r="Z14" s="126"/>
      <c r="AA14" s="126"/>
      <c r="AB14" s="126"/>
      <c r="AC14" s="126"/>
      <c r="AD14" s="126"/>
      <c r="AE14" s="126"/>
      <c r="AF14" s="126"/>
      <c r="AG14" s="127"/>
      <c r="AH14" s="52"/>
    </row>
    <row r="15" spans="1:34" ht="20" customHeight="1" thickBot="1">
      <c r="A15" s="119"/>
      <c r="B15" s="120"/>
      <c r="C15" s="120"/>
      <c r="D15" s="120"/>
      <c r="E15" s="121"/>
      <c r="F15" s="49"/>
      <c r="G15" s="50"/>
      <c r="H15" s="50"/>
      <c r="I15" s="50"/>
      <c r="J15" s="51" t="s">
        <v>148</v>
      </c>
      <c r="K15" s="163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5"/>
      <c r="AD15" s="54" t="s">
        <v>68</v>
      </c>
      <c r="AE15" s="50"/>
      <c r="AF15" s="50"/>
      <c r="AG15" s="50"/>
      <c r="AH15" s="52"/>
    </row>
    <row r="16" spans="1:34" ht="20" customHeight="1" thickBot="1">
      <c r="A16" s="119"/>
      <c r="B16" s="120"/>
      <c r="C16" s="120"/>
      <c r="D16" s="120"/>
      <c r="E16" s="121"/>
      <c r="F16" s="49"/>
      <c r="G16" s="50"/>
      <c r="H16" s="50"/>
      <c r="I16" s="50"/>
      <c r="J16" s="51" t="s">
        <v>149</v>
      </c>
      <c r="K16" s="166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9"/>
      <c r="AD16" s="50"/>
      <c r="AE16" s="50"/>
      <c r="AF16" s="50"/>
      <c r="AG16" s="50"/>
      <c r="AH16" s="52"/>
    </row>
    <row r="17" spans="1:34" ht="5" customHeight="1">
      <c r="A17" s="122"/>
      <c r="B17" s="123"/>
      <c r="C17" s="123"/>
      <c r="D17" s="123"/>
      <c r="E17" s="124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9"/>
    </row>
    <row r="18" spans="1:34" ht="5" customHeight="1" thickBot="1">
      <c r="A18" s="116" t="s">
        <v>1301</v>
      </c>
      <c r="B18" s="117"/>
      <c r="C18" s="117"/>
      <c r="D18" s="117"/>
      <c r="E18" s="118"/>
      <c r="F18" s="4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7"/>
      <c r="AE18" s="47"/>
      <c r="AF18" s="47"/>
      <c r="AG18" s="47"/>
      <c r="AH18" s="48"/>
    </row>
    <row r="19" spans="1:34" ht="20" customHeight="1" thickBot="1">
      <c r="A19" s="119"/>
      <c r="B19" s="120"/>
      <c r="C19" s="120"/>
      <c r="D19" s="120"/>
      <c r="E19" s="121"/>
      <c r="F19" s="49"/>
      <c r="G19" s="50"/>
      <c r="H19" s="50"/>
      <c r="I19" s="50"/>
      <c r="J19" s="51" t="s">
        <v>1302</v>
      </c>
      <c r="K19" s="125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  <c r="AH19" s="52"/>
    </row>
    <row r="20" spans="1:34" ht="20" customHeight="1" thickBot="1">
      <c r="A20" s="119"/>
      <c r="B20" s="120"/>
      <c r="C20" s="120"/>
      <c r="D20" s="120"/>
      <c r="E20" s="121"/>
      <c r="F20" s="49"/>
      <c r="G20" s="50"/>
      <c r="H20" s="50"/>
      <c r="I20" s="50"/>
      <c r="J20" s="51" t="s">
        <v>1303</v>
      </c>
      <c r="K20" s="167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9"/>
      <c r="AH20" s="52"/>
    </row>
    <row r="21" spans="1:34" ht="20" customHeight="1" thickBot="1">
      <c r="A21" s="119"/>
      <c r="B21" s="120"/>
      <c r="C21" s="120"/>
      <c r="D21" s="120"/>
      <c r="E21" s="121"/>
      <c r="F21" s="49"/>
      <c r="G21" s="50"/>
      <c r="H21" s="50"/>
      <c r="I21" s="50"/>
      <c r="J21" s="51" t="s">
        <v>1304</v>
      </c>
      <c r="K21" s="167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9"/>
      <c r="AH21" s="52"/>
    </row>
    <row r="22" spans="1:34" ht="5" customHeight="1">
      <c r="A22" s="122"/>
      <c r="B22" s="123"/>
      <c r="C22" s="123"/>
      <c r="D22" s="123"/>
      <c r="E22" s="124"/>
      <c r="F22" s="55"/>
      <c r="G22" s="56"/>
      <c r="H22" s="56"/>
      <c r="I22" s="56"/>
      <c r="J22" s="57"/>
      <c r="K22" s="58"/>
      <c r="L22" s="58"/>
      <c r="M22" s="58"/>
      <c r="N22" s="58"/>
      <c r="O22" s="58"/>
      <c r="P22" s="58"/>
      <c r="Q22" s="58"/>
      <c r="R22" s="56"/>
      <c r="S22" s="56"/>
      <c r="T22" s="56"/>
      <c r="U22" s="56"/>
      <c r="V22" s="56"/>
      <c r="W22" s="56"/>
      <c r="X22" s="57"/>
      <c r="Y22" s="58"/>
      <c r="Z22" s="58"/>
      <c r="AA22" s="58"/>
      <c r="AB22" s="58"/>
      <c r="AC22" s="58"/>
      <c r="AD22" s="58"/>
      <c r="AE22" s="58"/>
      <c r="AF22" s="56"/>
      <c r="AG22" s="56"/>
      <c r="AH22" s="59"/>
    </row>
    <row r="24" spans="1:34" ht="20">
      <c r="A24" s="128" t="s">
        <v>1440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</row>
    <row r="25" spans="1:34" ht="5" customHeight="1" thickBot="1">
      <c r="A25" s="116" t="s">
        <v>67</v>
      </c>
      <c r="B25" s="117"/>
      <c r="C25" s="117"/>
      <c r="D25" s="117"/>
      <c r="E25" s="118"/>
      <c r="F25" s="60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</row>
    <row r="26" spans="1:34" ht="20" customHeight="1" thickBot="1">
      <c r="A26" s="119"/>
      <c r="B26" s="120"/>
      <c r="C26" s="120"/>
      <c r="D26" s="120"/>
      <c r="E26" s="121"/>
      <c r="F26" s="49"/>
      <c r="G26" s="50"/>
      <c r="H26" s="50"/>
      <c r="I26" s="50"/>
      <c r="J26" s="51" t="s">
        <v>142</v>
      </c>
      <c r="K26" s="157"/>
      <c r="L26" s="158"/>
      <c r="M26" s="158"/>
      <c r="N26" s="158"/>
      <c r="O26" s="158"/>
      <c r="P26" s="158"/>
      <c r="Q26" s="158"/>
      <c r="R26" s="158"/>
      <c r="S26" s="159"/>
      <c r="T26" s="50"/>
      <c r="U26" s="50"/>
      <c r="V26" s="50"/>
      <c r="W26" s="51"/>
      <c r="X26" s="51" t="s">
        <v>65</v>
      </c>
      <c r="Y26" s="157"/>
      <c r="Z26" s="158"/>
      <c r="AA26" s="158"/>
      <c r="AB26" s="158"/>
      <c r="AC26" s="158"/>
      <c r="AD26" s="158"/>
      <c r="AE26" s="158"/>
      <c r="AF26" s="158"/>
      <c r="AG26" s="159"/>
      <c r="AH26" s="52"/>
    </row>
    <row r="27" spans="1:34" ht="20" customHeight="1" thickBot="1">
      <c r="A27" s="119"/>
      <c r="B27" s="120"/>
      <c r="C27" s="120"/>
      <c r="D27" s="120"/>
      <c r="E27" s="121"/>
      <c r="F27" s="49"/>
      <c r="G27" s="50"/>
      <c r="H27" s="50"/>
      <c r="I27" s="50"/>
      <c r="J27" s="51" t="s">
        <v>143</v>
      </c>
      <c r="K27" s="160"/>
      <c r="L27" s="161"/>
      <c r="M27" s="161"/>
      <c r="N27" s="161"/>
      <c r="O27" s="161"/>
      <c r="P27" s="161"/>
      <c r="Q27" s="161"/>
      <c r="R27" s="161"/>
      <c r="S27" s="162"/>
      <c r="T27" s="50"/>
      <c r="U27" s="50"/>
      <c r="V27" s="50"/>
      <c r="W27" s="51"/>
      <c r="X27" s="51" t="s">
        <v>65</v>
      </c>
      <c r="Y27" s="160"/>
      <c r="Z27" s="161"/>
      <c r="AA27" s="161"/>
      <c r="AB27" s="161"/>
      <c r="AC27" s="161"/>
      <c r="AD27" s="158"/>
      <c r="AE27" s="158"/>
      <c r="AF27" s="158"/>
      <c r="AG27" s="159"/>
      <c r="AH27" s="52"/>
    </row>
    <row r="28" spans="1:34" ht="20" customHeight="1" thickBot="1">
      <c r="A28" s="119"/>
      <c r="B28" s="120"/>
      <c r="C28" s="120"/>
      <c r="D28" s="120"/>
      <c r="E28" s="121"/>
      <c r="F28" s="49"/>
      <c r="G28" s="50"/>
      <c r="H28" s="50"/>
      <c r="I28" s="50"/>
      <c r="J28" s="51" t="s">
        <v>148</v>
      </c>
      <c r="K28" s="163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5"/>
      <c r="AD28" s="54" t="s">
        <v>68</v>
      </c>
      <c r="AE28" s="50"/>
      <c r="AF28" s="50"/>
      <c r="AG28" s="50"/>
      <c r="AH28" s="52"/>
    </row>
    <row r="29" spans="1:34" ht="20" customHeight="1" thickBot="1">
      <c r="A29" s="119"/>
      <c r="B29" s="120"/>
      <c r="C29" s="120"/>
      <c r="D29" s="120"/>
      <c r="E29" s="121"/>
      <c r="F29" s="49"/>
      <c r="G29" s="50"/>
      <c r="H29" s="50"/>
      <c r="I29" s="50"/>
      <c r="J29" s="51" t="s">
        <v>149</v>
      </c>
      <c r="K29" s="166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9"/>
      <c r="AD29" s="50"/>
      <c r="AE29" s="50"/>
      <c r="AF29" s="50"/>
      <c r="AG29" s="50"/>
      <c r="AH29" s="52"/>
    </row>
    <row r="30" spans="1:34" ht="4" customHeight="1">
      <c r="A30" s="122"/>
      <c r="B30" s="123"/>
      <c r="C30" s="123"/>
      <c r="D30" s="123"/>
      <c r="E30" s="124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9"/>
    </row>
  </sheetData>
  <sheetProtection sheet="1" objects="1" scenarios="1" selectLockedCells="1"/>
  <mergeCells count="29">
    <mergeCell ref="A3:AC3"/>
    <mergeCell ref="A1:AH1"/>
    <mergeCell ref="Y13:AG13"/>
    <mergeCell ref="K14:S14"/>
    <mergeCell ref="Y14:AG14"/>
    <mergeCell ref="A18:E22"/>
    <mergeCell ref="K20:AG20"/>
    <mergeCell ref="K21:AG21"/>
    <mergeCell ref="K19:AG19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K15:AC15"/>
    <mergeCell ref="K16:AC16"/>
    <mergeCell ref="A24:AH24"/>
    <mergeCell ref="A25:E30"/>
    <mergeCell ref="K26:S26"/>
    <mergeCell ref="Y26:AG26"/>
    <mergeCell ref="K27:S27"/>
    <mergeCell ref="Y27:AG27"/>
    <mergeCell ref="K28:AC28"/>
    <mergeCell ref="K29:AC29"/>
  </mergeCells>
  <phoneticPr fontId="1"/>
  <conditionalFormatting sqref="K5:S5 Y5:AG5 K6:AG7 K10:M10 O10:R10 K11:S13 Y12:AG13 K15:AC16 K26:S27 Y26:AG27 K28:AC29">
    <cfRule type="notContainsBlanks" dxfId="88" priority="1">
      <formula>LEN(TRIM(K5))&gt;0</formula>
    </cfRule>
  </conditionalFormatting>
  <dataValidations count="4">
    <dataValidation type="whole" showInputMessage="1" showErrorMessage="1" errorTitle="数字のみ" error="0〜9の数字のみをご入力ください。" sqref="O10:R10 K10:M10" xr:uid="{29C4F835-B03E-CE4F-A401-A795315675F2}">
      <formula1>0</formula1>
      <formula2>9</formula2>
    </dataValidation>
    <dataValidation type="custom" imeMode="off" allowBlank="1" showInputMessage="1" showErrorMessage="1" errorTitle="ｅメール" error="ｅメール形式でご入力ください。" sqref="K16:AC16 K29:AC29" xr:uid="{1A412A20-117E-1048-B341-BB0ED8BC9CC5}">
      <formula1>COUNTIF(K16,"*@*.*")</formula1>
    </dataValidation>
    <dataValidation imeMode="fullKatakana" allowBlank="1" showInputMessage="1" showErrorMessage="1" sqref="Y26:AG27" xr:uid="{E44C90DD-E71B-B645-B99E-EE1D394228E4}"/>
    <dataValidation type="whole" allowBlank="1" showInputMessage="1" showErrorMessage="1" errorTitle="電話番号エラー" error="ハイフン無しの電話番号を入力ください。" sqref="K28:AC28 K15:AC15" xr:uid="{71BA36BC-ACF7-6446-A69D-3D86D53F1C66}">
      <formula1>1</formula1>
      <formula2>9999999999</formula2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1B9D664E-6599-8246-9269-B4D593C6A6B2}">
          <x14:formula1>
            <xm:f>参照マスタ!$AO$1:$AO$47</xm:f>
          </x14:formula1>
          <xm:sqref>K11:S11 Y10:AG11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6C85-71B7-AF42-BF92-894160298121}">
  <dimension ref="A1:AH30"/>
  <sheetViews>
    <sheetView view="pageBreakPreview" zoomScale="155" zoomScaleNormal="164" zoomScaleSheetLayoutView="155" workbookViewId="0">
      <selection activeCell="K5" sqref="K5:S5"/>
    </sheetView>
  </sheetViews>
  <sheetFormatPr baseColWidth="10" defaultRowHeight="17"/>
  <cols>
    <col min="1" max="34" width="2.28515625" style="44" customWidth="1"/>
    <col min="35" max="16384" width="10.7109375" style="44"/>
  </cols>
  <sheetData>
    <row r="1" spans="1:34" ht="24">
      <c r="A1" s="141" t="s">
        <v>1446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1:34" s="42" customFormat="1" ht="15" customHeight="1"/>
    <row r="3" spans="1:34" ht="15" customHeight="1">
      <c r="A3" s="128" t="s">
        <v>1242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34" ht="5" customHeight="1" thickBot="1">
      <c r="A4" s="116" t="s">
        <v>150</v>
      </c>
      <c r="B4" s="117"/>
      <c r="C4" s="117"/>
      <c r="D4" s="117"/>
      <c r="E4" s="118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7"/>
      <c r="AE4" s="47"/>
      <c r="AF4" s="47"/>
      <c r="AG4" s="47"/>
      <c r="AH4" s="48"/>
    </row>
    <row r="5" spans="1:34" ht="20" customHeight="1" thickBot="1">
      <c r="A5" s="119"/>
      <c r="B5" s="120"/>
      <c r="C5" s="120"/>
      <c r="D5" s="120"/>
      <c r="E5" s="121"/>
      <c r="F5" s="49"/>
      <c r="G5" s="50"/>
      <c r="H5" s="50"/>
      <c r="I5" s="50"/>
      <c r="J5" s="51" t="s">
        <v>1450</v>
      </c>
      <c r="K5" s="125"/>
      <c r="L5" s="126"/>
      <c r="M5" s="126"/>
      <c r="N5" s="126"/>
      <c r="O5" s="126"/>
      <c r="P5" s="126"/>
      <c r="Q5" s="126"/>
      <c r="R5" s="126"/>
      <c r="S5" s="127"/>
      <c r="T5" s="50"/>
      <c r="U5" s="50"/>
      <c r="V5" s="50"/>
      <c r="W5" s="51"/>
      <c r="X5" s="51" t="s">
        <v>65</v>
      </c>
      <c r="Y5" s="125"/>
      <c r="Z5" s="126"/>
      <c r="AA5" s="126"/>
      <c r="AB5" s="126"/>
      <c r="AC5" s="126"/>
      <c r="AD5" s="126"/>
      <c r="AE5" s="126"/>
      <c r="AF5" s="126"/>
      <c r="AG5" s="127"/>
      <c r="AH5" s="52"/>
    </row>
    <row r="6" spans="1:34" ht="20" customHeight="1" thickBot="1">
      <c r="A6" s="119"/>
      <c r="B6" s="120"/>
      <c r="C6" s="120"/>
      <c r="D6" s="120"/>
      <c r="E6" s="121"/>
      <c r="F6" s="49"/>
      <c r="G6" s="50"/>
      <c r="H6" s="50"/>
      <c r="I6" s="50"/>
      <c r="J6" s="51" t="s">
        <v>1451</v>
      </c>
      <c r="K6" s="125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7"/>
      <c r="AH6" s="52"/>
    </row>
    <row r="7" spans="1:34" ht="20" customHeight="1" thickBot="1">
      <c r="A7" s="119"/>
      <c r="B7" s="120"/>
      <c r="C7" s="120"/>
      <c r="D7" s="120"/>
      <c r="E7" s="121"/>
      <c r="F7" s="49"/>
      <c r="G7" s="50"/>
      <c r="H7" s="50"/>
      <c r="I7" s="50"/>
      <c r="J7" s="51" t="s">
        <v>151</v>
      </c>
      <c r="K7" s="125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7"/>
      <c r="AH7" s="52"/>
    </row>
    <row r="8" spans="1:34" ht="5" customHeight="1">
      <c r="A8" s="122"/>
      <c r="B8" s="123"/>
      <c r="C8" s="123"/>
      <c r="D8" s="123"/>
      <c r="E8" s="124"/>
      <c r="F8" s="55"/>
      <c r="G8" s="56"/>
      <c r="H8" s="56"/>
      <c r="I8" s="56"/>
      <c r="J8" s="57"/>
      <c r="K8" s="58"/>
      <c r="L8" s="58"/>
      <c r="M8" s="58"/>
      <c r="N8" s="58"/>
      <c r="O8" s="58"/>
      <c r="P8" s="58"/>
      <c r="Q8" s="58"/>
      <c r="R8" s="56"/>
      <c r="S8" s="56"/>
      <c r="T8" s="56"/>
      <c r="U8" s="56"/>
      <c r="V8" s="56"/>
      <c r="W8" s="56"/>
      <c r="X8" s="57"/>
      <c r="Y8" s="58"/>
      <c r="Z8" s="58"/>
      <c r="AA8" s="58"/>
      <c r="AB8" s="58"/>
      <c r="AC8" s="58"/>
      <c r="AD8" s="58"/>
      <c r="AE8" s="58"/>
      <c r="AF8" s="56"/>
      <c r="AG8" s="56"/>
      <c r="AH8" s="59"/>
    </row>
    <row r="9" spans="1:34" ht="5" customHeight="1" thickBot="1">
      <c r="A9" s="116" t="s">
        <v>1300</v>
      </c>
      <c r="B9" s="117"/>
      <c r="C9" s="117"/>
      <c r="D9" s="117"/>
      <c r="E9" s="118"/>
      <c r="F9" s="60"/>
      <c r="G9" s="47"/>
      <c r="H9" s="47"/>
      <c r="I9" s="47"/>
      <c r="J9" s="61"/>
      <c r="K9" s="62"/>
      <c r="L9" s="62"/>
      <c r="M9" s="62"/>
      <c r="N9" s="62"/>
      <c r="O9" s="62"/>
      <c r="P9" s="62"/>
      <c r="Q9" s="62"/>
      <c r="R9" s="47"/>
      <c r="S9" s="47"/>
      <c r="T9" s="47"/>
      <c r="U9" s="47"/>
      <c r="V9" s="47"/>
      <c r="W9" s="47"/>
      <c r="X9" s="61"/>
      <c r="Y9" s="62"/>
      <c r="Z9" s="62"/>
      <c r="AA9" s="62"/>
      <c r="AB9" s="62"/>
      <c r="AC9" s="62"/>
      <c r="AD9" s="62"/>
      <c r="AE9" s="62"/>
      <c r="AF9" s="47"/>
      <c r="AG9" s="47"/>
      <c r="AH9" s="48"/>
    </row>
    <row r="10" spans="1:34" ht="20" customHeight="1" thickBot="1">
      <c r="A10" s="119"/>
      <c r="B10" s="120"/>
      <c r="C10" s="120"/>
      <c r="D10" s="120"/>
      <c r="E10" s="121"/>
      <c r="F10" s="49"/>
      <c r="G10" s="50"/>
      <c r="H10" s="50"/>
      <c r="I10" s="50"/>
      <c r="J10" s="51" t="s">
        <v>132</v>
      </c>
      <c r="K10" s="84"/>
      <c r="L10" s="88"/>
      <c r="M10" s="85"/>
      <c r="N10" s="53" t="s">
        <v>64</v>
      </c>
      <c r="O10" s="84"/>
      <c r="P10" s="88"/>
      <c r="Q10" s="88"/>
      <c r="R10" s="85"/>
      <c r="S10" s="53"/>
      <c r="T10" s="53"/>
      <c r="U10" s="50"/>
      <c r="V10" s="50"/>
      <c r="W10" s="50"/>
      <c r="X10" s="51"/>
      <c r="Y10" s="65"/>
      <c r="Z10" s="65"/>
      <c r="AA10" s="65"/>
      <c r="AB10" s="65"/>
      <c r="AC10" s="65"/>
      <c r="AD10" s="65"/>
      <c r="AE10" s="65"/>
      <c r="AF10" s="65"/>
      <c r="AG10" s="65"/>
      <c r="AH10" s="52"/>
    </row>
    <row r="11" spans="1:34" ht="20" customHeight="1" thickBot="1">
      <c r="A11" s="119"/>
      <c r="B11" s="120"/>
      <c r="C11" s="120"/>
      <c r="D11" s="120"/>
      <c r="E11" s="121"/>
      <c r="F11" s="49"/>
      <c r="G11" s="50"/>
      <c r="H11" s="50"/>
      <c r="I11" s="50"/>
      <c r="J11" s="51" t="s">
        <v>133</v>
      </c>
      <c r="K11" s="125"/>
      <c r="L11" s="126"/>
      <c r="M11" s="126"/>
      <c r="N11" s="126"/>
      <c r="O11" s="126"/>
      <c r="P11" s="126"/>
      <c r="Q11" s="126"/>
      <c r="R11" s="126"/>
      <c r="S11" s="127"/>
      <c r="T11" s="53"/>
      <c r="U11" s="50"/>
      <c r="V11" s="50"/>
      <c r="W11" s="50"/>
      <c r="X11" s="51"/>
      <c r="Y11" s="53"/>
      <c r="Z11" s="53"/>
      <c r="AA11" s="53"/>
      <c r="AB11" s="53"/>
      <c r="AC11" s="53"/>
      <c r="AD11" s="53"/>
      <c r="AE11" s="53"/>
      <c r="AF11" s="53"/>
      <c r="AG11" s="53"/>
      <c r="AH11" s="52"/>
    </row>
    <row r="12" spans="1:34" ht="20" customHeight="1" thickBot="1">
      <c r="A12" s="119"/>
      <c r="B12" s="120"/>
      <c r="C12" s="120"/>
      <c r="D12" s="120"/>
      <c r="E12" s="121"/>
      <c r="F12" s="49"/>
      <c r="G12" s="50"/>
      <c r="H12" s="50"/>
      <c r="I12" s="50"/>
      <c r="J12" s="51" t="s">
        <v>134</v>
      </c>
      <c r="K12" s="125"/>
      <c r="L12" s="126"/>
      <c r="M12" s="126"/>
      <c r="N12" s="126"/>
      <c r="O12" s="126"/>
      <c r="P12" s="126"/>
      <c r="Q12" s="126"/>
      <c r="R12" s="126"/>
      <c r="S12" s="127"/>
      <c r="T12" s="50"/>
      <c r="U12" s="50"/>
      <c r="V12" s="50"/>
      <c r="W12" s="51"/>
      <c r="X12" s="51" t="s">
        <v>65</v>
      </c>
      <c r="Y12" s="125"/>
      <c r="Z12" s="126"/>
      <c r="AA12" s="126"/>
      <c r="AB12" s="126"/>
      <c r="AC12" s="126"/>
      <c r="AD12" s="126"/>
      <c r="AE12" s="126"/>
      <c r="AF12" s="126"/>
      <c r="AG12" s="127"/>
      <c r="AH12" s="52"/>
    </row>
    <row r="13" spans="1:34" ht="20" customHeight="1" thickBot="1">
      <c r="A13" s="119"/>
      <c r="B13" s="120"/>
      <c r="C13" s="120"/>
      <c r="D13" s="120"/>
      <c r="E13" s="121"/>
      <c r="F13" s="49"/>
      <c r="G13" s="50"/>
      <c r="H13" s="50"/>
      <c r="I13" s="50"/>
      <c r="J13" s="51" t="s">
        <v>135</v>
      </c>
      <c r="K13" s="125"/>
      <c r="L13" s="126"/>
      <c r="M13" s="126"/>
      <c r="N13" s="126"/>
      <c r="O13" s="126"/>
      <c r="P13" s="126"/>
      <c r="Q13" s="126"/>
      <c r="R13" s="126"/>
      <c r="S13" s="127"/>
      <c r="T13" s="50"/>
      <c r="U13" s="50"/>
      <c r="V13" s="50"/>
      <c r="W13" s="51"/>
      <c r="X13" s="51" t="s">
        <v>65</v>
      </c>
      <c r="Y13" s="125"/>
      <c r="Z13" s="126"/>
      <c r="AA13" s="126"/>
      <c r="AB13" s="126"/>
      <c r="AC13" s="126"/>
      <c r="AD13" s="126"/>
      <c r="AE13" s="126"/>
      <c r="AF13" s="126"/>
      <c r="AG13" s="127"/>
      <c r="AH13" s="52"/>
    </row>
    <row r="14" spans="1:34" ht="20" customHeight="1" thickBot="1">
      <c r="A14" s="119"/>
      <c r="B14" s="120"/>
      <c r="C14" s="120"/>
      <c r="D14" s="120"/>
      <c r="E14" s="121"/>
      <c r="F14" s="49"/>
      <c r="G14" s="50"/>
      <c r="H14" s="50"/>
      <c r="I14" s="50"/>
      <c r="J14" s="51" t="s">
        <v>136</v>
      </c>
      <c r="K14" s="125"/>
      <c r="L14" s="126"/>
      <c r="M14" s="126"/>
      <c r="N14" s="126"/>
      <c r="O14" s="126"/>
      <c r="P14" s="126"/>
      <c r="Q14" s="126"/>
      <c r="R14" s="126"/>
      <c r="S14" s="127"/>
      <c r="T14" s="50"/>
      <c r="U14" s="50"/>
      <c r="V14" s="50"/>
      <c r="W14" s="51"/>
      <c r="X14" s="51" t="s">
        <v>65</v>
      </c>
      <c r="Y14" s="125"/>
      <c r="Z14" s="126"/>
      <c r="AA14" s="126"/>
      <c r="AB14" s="126"/>
      <c r="AC14" s="126"/>
      <c r="AD14" s="126"/>
      <c r="AE14" s="126"/>
      <c r="AF14" s="126"/>
      <c r="AG14" s="127"/>
      <c r="AH14" s="52"/>
    </row>
    <row r="15" spans="1:34" ht="20" customHeight="1" thickBot="1">
      <c r="A15" s="119"/>
      <c r="B15" s="120"/>
      <c r="C15" s="120"/>
      <c r="D15" s="120"/>
      <c r="E15" s="121"/>
      <c r="F15" s="49"/>
      <c r="G15" s="50"/>
      <c r="H15" s="50"/>
      <c r="I15" s="50"/>
      <c r="J15" s="51" t="s">
        <v>148</v>
      </c>
      <c r="K15" s="147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/>
      <c r="AD15" s="54" t="s">
        <v>68</v>
      </c>
      <c r="AE15" s="50"/>
      <c r="AF15" s="50"/>
      <c r="AG15" s="50"/>
      <c r="AH15" s="52"/>
    </row>
    <row r="16" spans="1:34" ht="20" customHeight="1" thickBot="1">
      <c r="A16" s="119"/>
      <c r="B16" s="120"/>
      <c r="C16" s="120"/>
      <c r="D16" s="120"/>
      <c r="E16" s="121"/>
      <c r="F16" s="49"/>
      <c r="G16" s="50"/>
      <c r="H16" s="50"/>
      <c r="I16" s="50"/>
      <c r="J16" s="51" t="s">
        <v>149</v>
      </c>
      <c r="K16" s="150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7"/>
      <c r="AD16" s="50"/>
      <c r="AE16" s="50"/>
      <c r="AF16" s="50"/>
      <c r="AG16" s="50"/>
      <c r="AH16" s="52"/>
    </row>
    <row r="17" spans="1:34" ht="5" customHeight="1">
      <c r="A17" s="122"/>
      <c r="B17" s="123"/>
      <c r="C17" s="123"/>
      <c r="D17" s="123"/>
      <c r="E17" s="124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9"/>
    </row>
    <row r="18" spans="1:34" ht="5" customHeight="1" thickBot="1">
      <c r="A18" s="116" t="s">
        <v>1301</v>
      </c>
      <c r="B18" s="117"/>
      <c r="C18" s="117"/>
      <c r="D18" s="117"/>
      <c r="E18" s="118"/>
      <c r="F18" s="4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7"/>
      <c r="AE18" s="47"/>
      <c r="AF18" s="47"/>
      <c r="AG18" s="47"/>
      <c r="AH18" s="48"/>
    </row>
    <row r="19" spans="1:34" ht="20" customHeight="1" thickBot="1">
      <c r="A19" s="119"/>
      <c r="B19" s="120"/>
      <c r="C19" s="120"/>
      <c r="D19" s="120"/>
      <c r="E19" s="121"/>
      <c r="F19" s="49"/>
      <c r="G19" s="50"/>
      <c r="H19" s="50"/>
      <c r="I19" s="50"/>
      <c r="J19" s="51" t="s">
        <v>1302</v>
      </c>
      <c r="K19" s="125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  <c r="AH19" s="52"/>
    </row>
    <row r="20" spans="1:34" ht="20" customHeight="1" thickBot="1">
      <c r="A20" s="119"/>
      <c r="B20" s="120"/>
      <c r="C20" s="120"/>
      <c r="D20" s="120"/>
      <c r="E20" s="121"/>
      <c r="F20" s="49"/>
      <c r="G20" s="50"/>
      <c r="H20" s="50"/>
      <c r="I20" s="50"/>
      <c r="J20" s="51" t="s">
        <v>1303</v>
      </c>
      <c r="K20" s="167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9"/>
      <c r="AH20" s="52"/>
    </row>
    <row r="21" spans="1:34" ht="20" customHeight="1" thickBot="1">
      <c r="A21" s="119"/>
      <c r="B21" s="120"/>
      <c r="C21" s="120"/>
      <c r="D21" s="120"/>
      <c r="E21" s="121"/>
      <c r="F21" s="49"/>
      <c r="G21" s="50"/>
      <c r="H21" s="50"/>
      <c r="I21" s="50"/>
      <c r="J21" s="51" t="s">
        <v>1304</v>
      </c>
      <c r="K21" s="167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9"/>
      <c r="AH21" s="52"/>
    </row>
    <row r="22" spans="1:34" ht="5" customHeight="1">
      <c r="A22" s="122"/>
      <c r="B22" s="123"/>
      <c r="C22" s="123"/>
      <c r="D22" s="123"/>
      <c r="E22" s="124"/>
      <c r="F22" s="55"/>
      <c r="G22" s="56"/>
      <c r="H22" s="56"/>
      <c r="I22" s="56"/>
      <c r="J22" s="57"/>
      <c r="K22" s="58"/>
      <c r="L22" s="58"/>
      <c r="M22" s="58"/>
      <c r="N22" s="58"/>
      <c r="O22" s="58"/>
      <c r="P22" s="58"/>
      <c r="Q22" s="58"/>
      <c r="R22" s="56"/>
      <c r="S22" s="56"/>
      <c r="T22" s="56"/>
      <c r="U22" s="56"/>
      <c r="V22" s="56"/>
      <c r="W22" s="56"/>
      <c r="X22" s="57"/>
      <c r="Y22" s="58"/>
      <c r="Z22" s="58"/>
      <c r="AA22" s="58"/>
      <c r="AB22" s="58"/>
      <c r="AC22" s="58"/>
      <c r="AD22" s="58"/>
      <c r="AE22" s="58"/>
      <c r="AF22" s="56"/>
      <c r="AG22" s="56"/>
      <c r="AH22" s="59"/>
    </row>
    <row r="24" spans="1:34" ht="20">
      <c r="A24" s="128" t="s">
        <v>1440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</row>
    <row r="25" spans="1:34" ht="5" customHeight="1" thickBot="1">
      <c r="A25" s="116" t="s">
        <v>67</v>
      </c>
      <c r="B25" s="117"/>
      <c r="C25" s="117"/>
      <c r="D25" s="117"/>
      <c r="E25" s="118"/>
      <c r="F25" s="60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</row>
    <row r="26" spans="1:34" ht="20" customHeight="1" thickBot="1">
      <c r="A26" s="119"/>
      <c r="B26" s="120"/>
      <c r="C26" s="120"/>
      <c r="D26" s="120"/>
      <c r="E26" s="121"/>
      <c r="F26" s="49"/>
      <c r="G26" s="50"/>
      <c r="H26" s="50"/>
      <c r="I26" s="50"/>
      <c r="J26" s="51" t="s">
        <v>142</v>
      </c>
      <c r="K26" s="125"/>
      <c r="L26" s="126"/>
      <c r="M26" s="126"/>
      <c r="N26" s="126"/>
      <c r="O26" s="126"/>
      <c r="P26" s="126"/>
      <c r="Q26" s="126"/>
      <c r="R26" s="126"/>
      <c r="S26" s="127"/>
      <c r="T26" s="50"/>
      <c r="U26" s="50"/>
      <c r="V26" s="50"/>
      <c r="W26" s="51"/>
      <c r="X26" s="51" t="s">
        <v>65</v>
      </c>
      <c r="Y26" s="125"/>
      <c r="Z26" s="126"/>
      <c r="AA26" s="126"/>
      <c r="AB26" s="126"/>
      <c r="AC26" s="126"/>
      <c r="AD26" s="126"/>
      <c r="AE26" s="126"/>
      <c r="AF26" s="126"/>
      <c r="AG26" s="127"/>
      <c r="AH26" s="52"/>
    </row>
    <row r="27" spans="1:34" ht="20" customHeight="1" thickBot="1">
      <c r="A27" s="119"/>
      <c r="B27" s="120"/>
      <c r="C27" s="120"/>
      <c r="D27" s="120"/>
      <c r="E27" s="121"/>
      <c r="F27" s="49"/>
      <c r="G27" s="50"/>
      <c r="H27" s="50"/>
      <c r="I27" s="50"/>
      <c r="J27" s="51" t="s">
        <v>143</v>
      </c>
      <c r="K27" s="170"/>
      <c r="L27" s="171"/>
      <c r="M27" s="171"/>
      <c r="N27" s="171"/>
      <c r="O27" s="171"/>
      <c r="P27" s="171"/>
      <c r="Q27" s="171"/>
      <c r="R27" s="171"/>
      <c r="S27" s="172"/>
      <c r="T27" s="50"/>
      <c r="U27" s="50"/>
      <c r="V27" s="50"/>
      <c r="W27" s="51"/>
      <c r="X27" s="51" t="s">
        <v>65</v>
      </c>
      <c r="Y27" s="170"/>
      <c r="Z27" s="171"/>
      <c r="AA27" s="171"/>
      <c r="AB27" s="171"/>
      <c r="AC27" s="171"/>
      <c r="AD27" s="126"/>
      <c r="AE27" s="126"/>
      <c r="AF27" s="126"/>
      <c r="AG27" s="127"/>
      <c r="AH27" s="52"/>
    </row>
    <row r="28" spans="1:34" ht="20" customHeight="1" thickBot="1">
      <c r="A28" s="119"/>
      <c r="B28" s="120"/>
      <c r="C28" s="120"/>
      <c r="D28" s="120"/>
      <c r="E28" s="121"/>
      <c r="F28" s="49"/>
      <c r="G28" s="50"/>
      <c r="H28" s="50"/>
      <c r="I28" s="50"/>
      <c r="J28" s="51" t="s">
        <v>148</v>
      </c>
      <c r="K28" s="147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9"/>
      <c r="AD28" s="54" t="s">
        <v>68</v>
      </c>
      <c r="AE28" s="50"/>
      <c r="AF28" s="50"/>
      <c r="AG28" s="50"/>
      <c r="AH28" s="52"/>
    </row>
    <row r="29" spans="1:34" ht="20" customHeight="1" thickBot="1">
      <c r="A29" s="119"/>
      <c r="B29" s="120"/>
      <c r="C29" s="120"/>
      <c r="D29" s="120"/>
      <c r="E29" s="121"/>
      <c r="F29" s="49"/>
      <c r="G29" s="50"/>
      <c r="H29" s="50"/>
      <c r="I29" s="50"/>
      <c r="J29" s="51" t="s">
        <v>149</v>
      </c>
      <c r="K29" s="150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7"/>
      <c r="AD29" s="50"/>
      <c r="AE29" s="50"/>
      <c r="AF29" s="50"/>
      <c r="AG29" s="50"/>
      <c r="AH29" s="52"/>
    </row>
    <row r="30" spans="1:34" ht="4" customHeight="1">
      <c r="A30" s="122"/>
      <c r="B30" s="123"/>
      <c r="C30" s="123"/>
      <c r="D30" s="123"/>
      <c r="E30" s="124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9"/>
    </row>
  </sheetData>
  <sheetProtection sheet="1" objects="1" scenarios="1" selectLockedCells="1"/>
  <mergeCells count="29">
    <mergeCell ref="A1:AH1"/>
    <mergeCell ref="A3:AC3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</mergeCells>
  <phoneticPr fontId="1"/>
  <conditionalFormatting sqref="Y5:AG5 K6:AG7 K10:M10 O10:R10 K11:S13 Y12:AG13 K15:AC16 K26:S27 Y26:AG27 K28:AC29">
    <cfRule type="notContainsBlanks" dxfId="87" priority="1" stopIfTrue="1">
      <formula>LEN(TRIM(K5))&gt;0</formula>
    </cfRule>
    <cfRule type="expression" dxfId="86" priority="2">
      <formula>NOT($K$5="")</formula>
    </cfRule>
  </conditionalFormatting>
  <dataValidations count="4">
    <dataValidation imeMode="fullKatakana" allowBlank="1" showInputMessage="1" showErrorMessage="1" sqref="Y26:AG27" xr:uid="{3C7F9DB1-2CF2-9647-8A2C-F93DCDD70F49}"/>
    <dataValidation type="custom" imeMode="off" allowBlank="1" showInputMessage="1" showErrorMessage="1" errorTitle="ｅメール" error="ｅメール形式でご入力ください。" sqref="K16:AC16 K29:AC29" xr:uid="{20D44B5A-7EFF-764F-B9C5-50687B091D88}">
      <formula1>COUNTIF(K16,"*@*.*")</formula1>
    </dataValidation>
    <dataValidation type="whole" showInputMessage="1" showErrorMessage="1" errorTitle="数字のみ" error="0〜9の数字のみをご入力ください。" sqref="O10:R10 K10:M10" xr:uid="{84F3EDC6-CAEE-2A4E-8F55-51DCF71409B2}">
      <formula1>0</formula1>
      <formula2>9</formula2>
    </dataValidation>
    <dataValidation type="whole" allowBlank="1" showInputMessage="1" showErrorMessage="1" errorTitle="電話番号エラー" error="ハイフン無しの電話番号を入力ください。" sqref="K15:AC15 K28:AC28" xr:uid="{AB545525-9D76-F740-98BF-B38C84C29461}">
      <formula1>1</formula1>
      <formula2>9999999999</formula2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8AD5500E-C579-5B43-826B-FEF2BC963C0D}">
          <x14:formula1>
            <xm:f>参照マスタ!$AO$1:$AO$47</xm:f>
          </x14:formula1>
          <xm:sqref>K11:S11 Y10:AG11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3232-C4B3-8B4C-82FF-1DA5794BA4AA}">
  <dimension ref="A1:AH30"/>
  <sheetViews>
    <sheetView view="pageBreakPreview" zoomScale="155" zoomScaleNormal="164" zoomScaleSheetLayoutView="155" workbookViewId="0">
      <selection activeCell="K5" sqref="K5:S5"/>
    </sheetView>
  </sheetViews>
  <sheetFormatPr baseColWidth="10" defaultRowHeight="17"/>
  <cols>
    <col min="1" max="34" width="2.28515625" style="44" customWidth="1"/>
    <col min="35" max="16384" width="10.7109375" style="44"/>
  </cols>
  <sheetData>
    <row r="1" spans="1:34" ht="24">
      <c r="A1" s="141" t="s">
        <v>1447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1:34" s="42" customFormat="1" ht="15" customHeight="1"/>
    <row r="3" spans="1:34" ht="15" customHeight="1">
      <c r="A3" s="128" t="s">
        <v>1242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34" ht="5" customHeight="1" thickBot="1">
      <c r="A4" s="116" t="s">
        <v>150</v>
      </c>
      <c r="B4" s="117"/>
      <c r="C4" s="117"/>
      <c r="D4" s="117"/>
      <c r="E4" s="118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7"/>
      <c r="AE4" s="47"/>
      <c r="AF4" s="47"/>
      <c r="AG4" s="47"/>
      <c r="AH4" s="48"/>
    </row>
    <row r="5" spans="1:34" ht="20" customHeight="1" thickBot="1">
      <c r="A5" s="119"/>
      <c r="B5" s="120"/>
      <c r="C5" s="120"/>
      <c r="D5" s="120"/>
      <c r="E5" s="121"/>
      <c r="F5" s="49"/>
      <c r="G5" s="50"/>
      <c r="H5" s="50"/>
      <c r="I5" s="50"/>
      <c r="J5" s="51" t="s">
        <v>1450</v>
      </c>
      <c r="K5" s="125"/>
      <c r="L5" s="126"/>
      <c r="M5" s="126"/>
      <c r="N5" s="126"/>
      <c r="O5" s="126"/>
      <c r="P5" s="126"/>
      <c r="Q5" s="126"/>
      <c r="R5" s="126"/>
      <c r="S5" s="127"/>
      <c r="T5" s="50"/>
      <c r="U5" s="50"/>
      <c r="V5" s="50"/>
      <c r="W5" s="51"/>
      <c r="X5" s="51" t="s">
        <v>65</v>
      </c>
      <c r="Y5" s="125"/>
      <c r="Z5" s="126"/>
      <c r="AA5" s="126"/>
      <c r="AB5" s="126"/>
      <c r="AC5" s="126"/>
      <c r="AD5" s="126"/>
      <c r="AE5" s="126"/>
      <c r="AF5" s="126"/>
      <c r="AG5" s="127"/>
      <c r="AH5" s="52"/>
    </row>
    <row r="6" spans="1:34" ht="20" customHeight="1" thickBot="1">
      <c r="A6" s="119"/>
      <c r="B6" s="120"/>
      <c r="C6" s="120"/>
      <c r="D6" s="120"/>
      <c r="E6" s="121"/>
      <c r="F6" s="49"/>
      <c r="G6" s="50"/>
      <c r="H6" s="50"/>
      <c r="I6" s="50"/>
      <c r="J6" s="51" t="s">
        <v>1451</v>
      </c>
      <c r="K6" s="125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7"/>
      <c r="AH6" s="52"/>
    </row>
    <row r="7" spans="1:34" ht="20" customHeight="1" thickBot="1">
      <c r="A7" s="119"/>
      <c r="B7" s="120"/>
      <c r="C7" s="120"/>
      <c r="D7" s="120"/>
      <c r="E7" s="121"/>
      <c r="F7" s="49"/>
      <c r="G7" s="50"/>
      <c r="H7" s="50"/>
      <c r="I7" s="50"/>
      <c r="J7" s="51" t="s">
        <v>151</v>
      </c>
      <c r="K7" s="125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7"/>
      <c r="AH7" s="52"/>
    </row>
    <row r="8" spans="1:34" ht="5" customHeight="1">
      <c r="A8" s="122"/>
      <c r="B8" s="123"/>
      <c r="C8" s="123"/>
      <c r="D8" s="123"/>
      <c r="E8" s="124"/>
      <c r="F8" s="55"/>
      <c r="G8" s="56"/>
      <c r="H8" s="56"/>
      <c r="I8" s="56"/>
      <c r="J8" s="57"/>
      <c r="K8" s="58"/>
      <c r="L8" s="58"/>
      <c r="M8" s="58"/>
      <c r="N8" s="58"/>
      <c r="O8" s="58"/>
      <c r="P8" s="58"/>
      <c r="Q8" s="58"/>
      <c r="R8" s="56"/>
      <c r="S8" s="56"/>
      <c r="T8" s="56"/>
      <c r="U8" s="56"/>
      <c r="V8" s="56"/>
      <c r="W8" s="56"/>
      <c r="X8" s="57"/>
      <c r="Y8" s="58"/>
      <c r="Z8" s="58"/>
      <c r="AA8" s="58"/>
      <c r="AB8" s="58"/>
      <c r="AC8" s="58"/>
      <c r="AD8" s="58"/>
      <c r="AE8" s="58"/>
      <c r="AF8" s="56"/>
      <c r="AG8" s="56"/>
      <c r="AH8" s="59"/>
    </row>
    <row r="9" spans="1:34" ht="5" customHeight="1" thickBot="1">
      <c r="A9" s="116" t="s">
        <v>1300</v>
      </c>
      <c r="B9" s="117"/>
      <c r="C9" s="117"/>
      <c r="D9" s="117"/>
      <c r="E9" s="118"/>
      <c r="F9" s="60"/>
      <c r="G9" s="47"/>
      <c r="H9" s="47"/>
      <c r="I9" s="47"/>
      <c r="J9" s="61"/>
      <c r="K9" s="62"/>
      <c r="L9" s="62"/>
      <c r="M9" s="62"/>
      <c r="N9" s="62"/>
      <c r="O9" s="62"/>
      <c r="P9" s="62"/>
      <c r="Q9" s="62"/>
      <c r="R9" s="47"/>
      <c r="S9" s="47"/>
      <c r="T9" s="47"/>
      <c r="U9" s="47"/>
      <c r="V9" s="47"/>
      <c r="W9" s="47"/>
      <c r="X9" s="61"/>
      <c r="Y9" s="62"/>
      <c r="Z9" s="62"/>
      <c r="AA9" s="62"/>
      <c r="AB9" s="62"/>
      <c r="AC9" s="62"/>
      <c r="AD9" s="62"/>
      <c r="AE9" s="62"/>
      <c r="AF9" s="47"/>
      <c r="AG9" s="47"/>
      <c r="AH9" s="48"/>
    </row>
    <row r="10" spans="1:34" ht="20" customHeight="1" thickBot="1">
      <c r="A10" s="119"/>
      <c r="B10" s="120"/>
      <c r="C10" s="120"/>
      <c r="D10" s="120"/>
      <c r="E10" s="121"/>
      <c r="F10" s="49"/>
      <c r="G10" s="50"/>
      <c r="H10" s="50"/>
      <c r="I10" s="50"/>
      <c r="J10" s="51" t="s">
        <v>132</v>
      </c>
      <c r="K10" s="84"/>
      <c r="L10" s="88"/>
      <c r="M10" s="85"/>
      <c r="N10" s="53" t="s">
        <v>64</v>
      </c>
      <c r="O10" s="84"/>
      <c r="P10" s="88"/>
      <c r="Q10" s="88"/>
      <c r="R10" s="85"/>
      <c r="S10" s="53"/>
      <c r="T10" s="53"/>
      <c r="U10" s="50"/>
      <c r="V10" s="50"/>
      <c r="W10" s="50"/>
      <c r="X10" s="51"/>
      <c r="Y10" s="65"/>
      <c r="Z10" s="65"/>
      <c r="AA10" s="65"/>
      <c r="AB10" s="65"/>
      <c r="AC10" s="65"/>
      <c r="AD10" s="65"/>
      <c r="AE10" s="65"/>
      <c r="AF10" s="65"/>
      <c r="AG10" s="65"/>
      <c r="AH10" s="52"/>
    </row>
    <row r="11" spans="1:34" ht="20" customHeight="1" thickBot="1">
      <c r="A11" s="119"/>
      <c r="B11" s="120"/>
      <c r="C11" s="120"/>
      <c r="D11" s="120"/>
      <c r="E11" s="121"/>
      <c r="F11" s="49"/>
      <c r="G11" s="50"/>
      <c r="H11" s="50"/>
      <c r="I11" s="50"/>
      <c r="J11" s="51" t="s">
        <v>133</v>
      </c>
      <c r="K11" s="125"/>
      <c r="L11" s="126"/>
      <c r="M11" s="126"/>
      <c r="N11" s="126"/>
      <c r="O11" s="126"/>
      <c r="P11" s="126"/>
      <c r="Q11" s="126"/>
      <c r="R11" s="126"/>
      <c r="S11" s="127"/>
      <c r="T11" s="53"/>
      <c r="U11" s="50"/>
      <c r="V11" s="50"/>
      <c r="W11" s="50"/>
      <c r="X11" s="51"/>
      <c r="Y11" s="53"/>
      <c r="Z11" s="53"/>
      <c r="AA11" s="53"/>
      <c r="AB11" s="53"/>
      <c r="AC11" s="53"/>
      <c r="AD11" s="53"/>
      <c r="AE11" s="53"/>
      <c r="AF11" s="53"/>
      <c r="AG11" s="53"/>
      <c r="AH11" s="52"/>
    </row>
    <row r="12" spans="1:34" ht="20" customHeight="1" thickBot="1">
      <c r="A12" s="119"/>
      <c r="B12" s="120"/>
      <c r="C12" s="120"/>
      <c r="D12" s="120"/>
      <c r="E12" s="121"/>
      <c r="F12" s="49"/>
      <c r="G12" s="50"/>
      <c r="H12" s="50"/>
      <c r="I12" s="50"/>
      <c r="J12" s="51" t="s">
        <v>134</v>
      </c>
      <c r="K12" s="125"/>
      <c r="L12" s="126"/>
      <c r="M12" s="126"/>
      <c r="N12" s="126"/>
      <c r="O12" s="126"/>
      <c r="P12" s="126"/>
      <c r="Q12" s="126"/>
      <c r="R12" s="126"/>
      <c r="S12" s="127"/>
      <c r="T12" s="50"/>
      <c r="U12" s="50"/>
      <c r="V12" s="50"/>
      <c r="W12" s="51"/>
      <c r="X12" s="51" t="s">
        <v>65</v>
      </c>
      <c r="Y12" s="125"/>
      <c r="Z12" s="126"/>
      <c r="AA12" s="126"/>
      <c r="AB12" s="126"/>
      <c r="AC12" s="126"/>
      <c r="AD12" s="126"/>
      <c r="AE12" s="126"/>
      <c r="AF12" s="126"/>
      <c r="AG12" s="127"/>
      <c r="AH12" s="52"/>
    </row>
    <row r="13" spans="1:34" ht="20" customHeight="1" thickBot="1">
      <c r="A13" s="119"/>
      <c r="B13" s="120"/>
      <c r="C13" s="120"/>
      <c r="D13" s="120"/>
      <c r="E13" s="121"/>
      <c r="F13" s="49"/>
      <c r="G13" s="50"/>
      <c r="H13" s="50"/>
      <c r="I13" s="50"/>
      <c r="J13" s="51" t="s">
        <v>135</v>
      </c>
      <c r="K13" s="125"/>
      <c r="L13" s="126"/>
      <c r="M13" s="126"/>
      <c r="N13" s="126"/>
      <c r="O13" s="126"/>
      <c r="P13" s="126"/>
      <c r="Q13" s="126"/>
      <c r="R13" s="126"/>
      <c r="S13" s="127"/>
      <c r="T13" s="50"/>
      <c r="U13" s="50"/>
      <c r="V13" s="50"/>
      <c r="W13" s="51"/>
      <c r="X13" s="51" t="s">
        <v>65</v>
      </c>
      <c r="Y13" s="125"/>
      <c r="Z13" s="126"/>
      <c r="AA13" s="126"/>
      <c r="AB13" s="126"/>
      <c r="AC13" s="126"/>
      <c r="AD13" s="126"/>
      <c r="AE13" s="126"/>
      <c r="AF13" s="126"/>
      <c r="AG13" s="127"/>
      <c r="AH13" s="52"/>
    </row>
    <row r="14" spans="1:34" ht="20" customHeight="1" thickBot="1">
      <c r="A14" s="119"/>
      <c r="B14" s="120"/>
      <c r="C14" s="120"/>
      <c r="D14" s="120"/>
      <c r="E14" s="121"/>
      <c r="F14" s="49"/>
      <c r="G14" s="50"/>
      <c r="H14" s="50"/>
      <c r="I14" s="50"/>
      <c r="J14" s="51" t="s">
        <v>136</v>
      </c>
      <c r="K14" s="125"/>
      <c r="L14" s="126"/>
      <c r="M14" s="126"/>
      <c r="N14" s="126"/>
      <c r="O14" s="126"/>
      <c r="P14" s="126"/>
      <c r="Q14" s="126"/>
      <c r="R14" s="126"/>
      <c r="S14" s="127"/>
      <c r="T14" s="50"/>
      <c r="U14" s="50"/>
      <c r="V14" s="50"/>
      <c r="W14" s="51"/>
      <c r="X14" s="51" t="s">
        <v>65</v>
      </c>
      <c r="Y14" s="125"/>
      <c r="Z14" s="126"/>
      <c r="AA14" s="126"/>
      <c r="AB14" s="126"/>
      <c r="AC14" s="126"/>
      <c r="AD14" s="126"/>
      <c r="AE14" s="126"/>
      <c r="AF14" s="126"/>
      <c r="AG14" s="127"/>
      <c r="AH14" s="52"/>
    </row>
    <row r="15" spans="1:34" ht="20" customHeight="1" thickBot="1">
      <c r="A15" s="119"/>
      <c r="B15" s="120"/>
      <c r="C15" s="120"/>
      <c r="D15" s="120"/>
      <c r="E15" s="121"/>
      <c r="F15" s="49"/>
      <c r="G15" s="50"/>
      <c r="H15" s="50"/>
      <c r="I15" s="50"/>
      <c r="J15" s="51" t="s">
        <v>148</v>
      </c>
      <c r="K15" s="147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/>
      <c r="AD15" s="54" t="s">
        <v>68</v>
      </c>
      <c r="AE15" s="50"/>
      <c r="AF15" s="50"/>
      <c r="AG15" s="50"/>
      <c r="AH15" s="52"/>
    </row>
    <row r="16" spans="1:34" ht="20" customHeight="1" thickBot="1">
      <c r="A16" s="119"/>
      <c r="B16" s="120"/>
      <c r="C16" s="120"/>
      <c r="D16" s="120"/>
      <c r="E16" s="121"/>
      <c r="F16" s="49"/>
      <c r="G16" s="50"/>
      <c r="H16" s="50"/>
      <c r="I16" s="50"/>
      <c r="J16" s="51" t="s">
        <v>149</v>
      </c>
      <c r="K16" s="150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7"/>
      <c r="AD16" s="50"/>
      <c r="AE16" s="50"/>
      <c r="AF16" s="50"/>
      <c r="AG16" s="50"/>
      <c r="AH16" s="52"/>
    </row>
    <row r="17" spans="1:34" ht="5" customHeight="1">
      <c r="A17" s="122"/>
      <c r="B17" s="123"/>
      <c r="C17" s="123"/>
      <c r="D17" s="123"/>
      <c r="E17" s="124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9"/>
    </row>
    <row r="18" spans="1:34" ht="5" customHeight="1" thickBot="1">
      <c r="A18" s="116" t="s">
        <v>1301</v>
      </c>
      <c r="B18" s="117"/>
      <c r="C18" s="117"/>
      <c r="D18" s="117"/>
      <c r="E18" s="118"/>
      <c r="F18" s="4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7"/>
      <c r="AE18" s="47"/>
      <c r="AF18" s="47"/>
      <c r="AG18" s="47"/>
      <c r="AH18" s="48"/>
    </row>
    <row r="19" spans="1:34" ht="20" customHeight="1" thickBot="1">
      <c r="A19" s="119"/>
      <c r="B19" s="120"/>
      <c r="C19" s="120"/>
      <c r="D19" s="120"/>
      <c r="E19" s="121"/>
      <c r="F19" s="49"/>
      <c r="G19" s="50"/>
      <c r="H19" s="50"/>
      <c r="I19" s="50"/>
      <c r="J19" s="51" t="s">
        <v>1302</v>
      </c>
      <c r="K19" s="125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  <c r="AH19" s="52"/>
    </row>
    <row r="20" spans="1:34" ht="20" customHeight="1" thickBot="1">
      <c r="A20" s="119"/>
      <c r="B20" s="120"/>
      <c r="C20" s="120"/>
      <c r="D20" s="120"/>
      <c r="E20" s="121"/>
      <c r="F20" s="49"/>
      <c r="G20" s="50"/>
      <c r="H20" s="50"/>
      <c r="I20" s="50"/>
      <c r="J20" s="51" t="s">
        <v>1303</v>
      </c>
      <c r="K20" s="167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9"/>
      <c r="AH20" s="52"/>
    </row>
    <row r="21" spans="1:34" ht="20" customHeight="1" thickBot="1">
      <c r="A21" s="119"/>
      <c r="B21" s="120"/>
      <c r="C21" s="120"/>
      <c r="D21" s="120"/>
      <c r="E21" s="121"/>
      <c r="F21" s="49"/>
      <c r="G21" s="50"/>
      <c r="H21" s="50"/>
      <c r="I21" s="50"/>
      <c r="J21" s="51" t="s">
        <v>1304</v>
      </c>
      <c r="K21" s="167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9"/>
      <c r="AH21" s="52"/>
    </row>
    <row r="22" spans="1:34" ht="5" customHeight="1">
      <c r="A22" s="122"/>
      <c r="B22" s="123"/>
      <c r="C22" s="123"/>
      <c r="D22" s="123"/>
      <c r="E22" s="124"/>
      <c r="F22" s="55"/>
      <c r="G22" s="56"/>
      <c r="H22" s="56"/>
      <c r="I22" s="56"/>
      <c r="J22" s="57"/>
      <c r="K22" s="58"/>
      <c r="L22" s="58"/>
      <c r="M22" s="58"/>
      <c r="N22" s="58"/>
      <c r="O22" s="58"/>
      <c r="P22" s="58"/>
      <c r="Q22" s="58"/>
      <c r="R22" s="56"/>
      <c r="S22" s="56"/>
      <c r="T22" s="56"/>
      <c r="U22" s="56"/>
      <c r="V22" s="56"/>
      <c r="W22" s="56"/>
      <c r="X22" s="57"/>
      <c r="Y22" s="58"/>
      <c r="Z22" s="58"/>
      <c r="AA22" s="58"/>
      <c r="AB22" s="58"/>
      <c r="AC22" s="58"/>
      <c r="AD22" s="58"/>
      <c r="AE22" s="58"/>
      <c r="AF22" s="56"/>
      <c r="AG22" s="56"/>
      <c r="AH22" s="59"/>
    </row>
    <row r="24" spans="1:34" ht="20">
      <c r="A24" s="128" t="s">
        <v>1440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</row>
    <row r="25" spans="1:34" ht="5" customHeight="1" thickBot="1">
      <c r="A25" s="116" t="s">
        <v>67</v>
      </c>
      <c r="B25" s="117"/>
      <c r="C25" s="117"/>
      <c r="D25" s="117"/>
      <c r="E25" s="118"/>
      <c r="F25" s="60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</row>
    <row r="26" spans="1:34" ht="20" customHeight="1" thickBot="1">
      <c r="A26" s="119"/>
      <c r="B26" s="120"/>
      <c r="C26" s="120"/>
      <c r="D26" s="120"/>
      <c r="E26" s="121"/>
      <c r="F26" s="49"/>
      <c r="G26" s="50"/>
      <c r="H26" s="50"/>
      <c r="I26" s="50"/>
      <c r="J26" s="51" t="s">
        <v>142</v>
      </c>
      <c r="K26" s="125"/>
      <c r="L26" s="126"/>
      <c r="M26" s="126"/>
      <c r="N26" s="126"/>
      <c r="O26" s="126"/>
      <c r="P26" s="126"/>
      <c r="Q26" s="126"/>
      <c r="R26" s="126"/>
      <c r="S26" s="127"/>
      <c r="T26" s="50"/>
      <c r="U26" s="50"/>
      <c r="V26" s="50"/>
      <c r="W26" s="51"/>
      <c r="X26" s="51" t="s">
        <v>65</v>
      </c>
      <c r="Y26" s="125"/>
      <c r="Z26" s="126"/>
      <c r="AA26" s="126"/>
      <c r="AB26" s="126"/>
      <c r="AC26" s="126"/>
      <c r="AD26" s="126"/>
      <c r="AE26" s="126"/>
      <c r="AF26" s="126"/>
      <c r="AG26" s="127"/>
      <c r="AH26" s="52"/>
    </row>
    <row r="27" spans="1:34" ht="20" customHeight="1" thickBot="1">
      <c r="A27" s="119"/>
      <c r="B27" s="120"/>
      <c r="C27" s="120"/>
      <c r="D27" s="120"/>
      <c r="E27" s="121"/>
      <c r="F27" s="49"/>
      <c r="G27" s="50"/>
      <c r="H27" s="50"/>
      <c r="I27" s="50"/>
      <c r="J27" s="51" t="s">
        <v>143</v>
      </c>
      <c r="K27" s="170"/>
      <c r="L27" s="171"/>
      <c r="M27" s="171"/>
      <c r="N27" s="171"/>
      <c r="O27" s="171"/>
      <c r="P27" s="171"/>
      <c r="Q27" s="171"/>
      <c r="R27" s="171"/>
      <c r="S27" s="172"/>
      <c r="T27" s="50"/>
      <c r="U27" s="50"/>
      <c r="V27" s="50"/>
      <c r="W27" s="51"/>
      <c r="X27" s="51" t="s">
        <v>65</v>
      </c>
      <c r="Y27" s="170"/>
      <c r="Z27" s="171"/>
      <c r="AA27" s="171"/>
      <c r="AB27" s="171"/>
      <c r="AC27" s="171"/>
      <c r="AD27" s="126"/>
      <c r="AE27" s="126"/>
      <c r="AF27" s="126"/>
      <c r="AG27" s="127"/>
      <c r="AH27" s="52"/>
    </row>
    <row r="28" spans="1:34" ht="20" customHeight="1" thickBot="1">
      <c r="A28" s="119"/>
      <c r="B28" s="120"/>
      <c r="C28" s="120"/>
      <c r="D28" s="120"/>
      <c r="E28" s="121"/>
      <c r="F28" s="49"/>
      <c r="G28" s="50"/>
      <c r="H28" s="50"/>
      <c r="I28" s="50"/>
      <c r="J28" s="51" t="s">
        <v>148</v>
      </c>
      <c r="K28" s="147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9"/>
      <c r="AD28" s="54" t="s">
        <v>68</v>
      </c>
      <c r="AE28" s="50"/>
      <c r="AF28" s="50"/>
      <c r="AG28" s="50"/>
      <c r="AH28" s="52"/>
    </row>
    <row r="29" spans="1:34" ht="20" customHeight="1" thickBot="1">
      <c r="A29" s="119"/>
      <c r="B29" s="120"/>
      <c r="C29" s="120"/>
      <c r="D29" s="120"/>
      <c r="E29" s="121"/>
      <c r="F29" s="49"/>
      <c r="G29" s="50"/>
      <c r="H29" s="50"/>
      <c r="I29" s="50"/>
      <c r="J29" s="51" t="s">
        <v>149</v>
      </c>
      <c r="K29" s="150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7"/>
      <c r="AD29" s="50"/>
      <c r="AE29" s="50"/>
      <c r="AF29" s="50"/>
      <c r="AG29" s="50"/>
      <c r="AH29" s="52"/>
    </row>
    <row r="30" spans="1:34" ht="4" customHeight="1">
      <c r="A30" s="122"/>
      <c r="B30" s="123"/>
      <c r="C30" s="123"/>
      <c r="D30" s="123"/>
      <c r="E30" s="124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9"/>
    </row>
  </sheetData>
  <sheetProtection sheet="1" objects="1" scenarios="1" selectLockedCells="1"/>
  <mergeCells count="29">
    <mergeCell ref="A1:AH1"/>
    <mergeCell ref="A3:AC3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</mergeCells>
  <phoneticPr fontId="1"/>
  <conditionalFormatting sqref="Y5:AG5 K6:AG7 K10:M10 O10:R10 K11:S13 Y12:AG13 K15:AC16 K26:S27 Y26:AG27 K28:AC29">
    <cfRule type="notContainsBlanks" dxfId="85" priority="1" stopIfTrue="1">
      <formula>LEN(TRIM(K5))&gt;0</formula>
    </cfRule>
    <cfRule type="expression" dxfId="84" priority="2">
      <formula>NOT($K$5="")</formula>
    </cfRule>
  </conditionalFormatting>
  <dataValidations count="4">
    <dataValidation type="whole" showInputMessage="1" showErrorMessage="1" errorTitle="数字のみ" error="0〜9の数字のみをご入力ください。" sqref="O10:R10 K10:M10" xr:uid="{EFFCE8C7-A995-484B-B57D-6FEAB59EE22D}">
      <formula1>0</formula1>
      <formula2>9</formula2>
    </dataValidation>
    <dataValidation type="custom" imeMode="off" allowBlank="1" showInputMessage="1" showErrorMessage="1" errorTitle="ｅメール" error="ｅメール形式でご入力ください。" sqref="K16:AC16 K29:AC29" xr:uid="{2D6490AD-6D8F-D147-AA55-18C83A66FC5B}">
      <formula1>COUNTIF(K16,"*@*.*")</formula1>
    </dataValidation>
    <dataValidation imeMode="fullKatakana" allowBlank="1" showInputMessage="1" showErrorMessage="1" sqref="Y26:AG27" xr:uid="{7644A6A0-FC1A-8547-BC1B-69DCF1829D79}"/>
    <dataValidation type="whole" allowBlank="1" showInputMessage="1" showErrorMessage="1" errorTitle="電話番号エラー" error="ハイフン無しの電話番号を入力ください。" sqref="K15:AC15 K28:AC28" xr:uid="{F69747AF-9C3C-B14B-BE36-E91077646DE0}">
      <formula1>1</formula1>
      <formula2>9999999999</formula2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2B4D4454-79AB-7C48-A893-6A9942636CB8}">
          <x14:formula1>
            <xm:f>参照マスタ!$AO$1:$AO$47</xm:f>
          </x14:formula1>
          <xm:sqref>K11:S11 Y10:AG11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FE456-D03A-854E-A906-57514BAB38BC}">
  <dimension ref="A1:AH30"/>
  <sheetViews>
    <sheetView view="pageBreakPreview" zoomScale="155" zoomScaleNormal="164" zoomScaleSheetLayoutView="155" workbookViewId="0">
      <selection activeCell="K16" sqref="K16:AC16"/>
    </sheetView>
  </sheetViews>
  <sheetFormatPr baseColWidth="10" defaultRowHeight="17"/>
  <cols>
    <col min="1" max="34" width="2.28515625" style="44" customWidth="1"/>
    <col min="35" max="16384" width="10.7109375" style="44"/>
  </cols>
  <sheetData>
    <row r="1" spans="1:34" ht="24">
      <c r="A1" s="141" t="s">
        <v>1448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1:34" s="42" customFormat="1" ht="15" customHeight="1"/>
    <row r="3" spans="1:34" ht="15" customHeight="1">
      <c r="A3" s="128" t="s">
        <v>1242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34" ht="5" customHeight="1" thickBot="1">
      <c r="A4" s="116" t="s">
        <v>150</v>
      </c>
      <c r="B4" s="117"/>
      <c r="C4" s="117"/>
      <c r="D4" s="117"/>
      <c r="E4" s="118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7"/>
      <c r="AE4" s="47"/>
      <c r="AF4" s="47"/>
      <c r="AG4" s="47"/>
      <c r="AH4" s="48"/>
    </row>
    <row r="5" spans="1:34" ht="20" customHeight="1" thickBot="1">
      <c r="A5" s="119"/>
      <c r="B5" s="120"/>
      <c r="C5" s="120"/>
      <c r="D5" s="120"/>
      <c r="E5" s="121"/>
      <c r="F5" s="49"/>
      <c r="G5" s="50"/>
      <c r="H5" s="50"/>
      <c r="I5" s="50"/>
      <c r="J5" s="51" t="s">
        <v>1450</v>
      </c>
      <c r="K5" s="125"/>
      <c r="L5" s="126"/>
      <c r="M5" s="126"/>
      <c r="N5" s="126"/>
      <c r="O5" s="126"/>
      <c r="P5" s="126"/>
      <c r="Q5" s="126"/>
      <c r="R5" s="126"/>
      <c r="S5" s="127"/>
      <c r="T5" s="50"/>
      <c r="U5" s="50"/>
      <c r="V5" s="50"/>
      <c r="W5" s="51"/>
      <c r="X5" s="51" t="s">
        <v>65</v>
      </c>
      <c r="Y5" s="125"/>
      <c r="Z5" s="126"/>
      <c r="AA5" s="126"/>
      <c r="AB5" s="126"/>
      <c r="AC5" s="126"/>
      <c r="AD5" s="126"/>
      <c r="AE5" s="126"/>
      <c r="AF5" s="126"/>
      <c r="AG5" s="127"/>
      <c r="AH5" s="52"/>
    </row>
    <row r="6" spans="1:34" ht="20" customHeight="1" thickBot="1">
      <c r="A6" s="119"/>
      <c r="B6" s="120"/>
      <c r="C6" s="120"/>
      <c r="D6" s="120"/>
      <c r="E6" s="121"/>
      <c r="F6" s="49"/>
      <c r="G6" s="50"/>
      <c r="H6" s="50"/>
      <c r="I6" s="50"/>
      <c r="J6" s="51" t="s">
        <v>1451</v>
      </c>
      <c r="K6" s="125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7"/>
      <c r="AH6" s="52"/>
    </row>
    <row r="7" spans="1:34" ht="20" customHeight="1" thickBot="1">
      <c r="A7" s="119"/>
      <c r="B7" s="120"/>
      <c r="C7" s="120"/>
      <c r="D7" s="120"/>
      <c r="E7" s="121"/>
      <c r="F7" s="49"/>
      <c r="G7" s="50"/>
      <c r="H7" s="50"/>
      <c r="I7" s="50"/>
      <c r="J7" s="51" t="s">
        <v>151</v>
      </c>
      <c r="K7" s="125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7"/>
      <c r="AH7" s="52"/>
    </row>
    <row r="8" spans="1:34" ht="5" customHeight="1">
      <c r="A8" s="122"/>
      <c r="B8" s="123"/>
      <c r="C8" s="123"/>
      <c r="D8" s="123"/>
      <c r="E8" s="124"/>
      <c r="F8" s="55"/>
      <c r="G8" s="56"/>
      <c r="H8" s="56"/>
      <c r="I8" s="56"/>
      <c r="J8" s="57"/>
      <c r="K8" s="58"/>
      <c r="L8" s="58"/>
      <c r="M8" s="58"/>
      <c r="N8" s="58"/>
      <c r="O8" s="58"/>
      <c r="P8" s="58"/>
      <c r="Q8" s="58"/>
      <c r="R8" s="56"/>
      <c r="S8" s="56"/>
      <c r="T8" s="56"/>
      <c r="U8" s="56"/>
      <c r="V8" s="56"/>
      <c r="W8" s="56"/>
      <c r="X8" s="57"/>
      <c r="Y8" s="58"/>
      <c r="Z8" s="58"/>
      <c r="AA8" s="58"/>
      <c r="AB8" s="58"/>
      <c r="AC8" s="58"/>
      <c r="AD8" s="58"/>
      <c r="AE8" s="58"/>
      <c r="AF8" s="56"/>
      <c r="AG8" s="56"/>
      <c r="AH8" s="59"/>
    </row>
    <row r="9" spans="1:34" ht="5" customHeight="1" thickBot="1">
      <c r="A9" s="116" t="s">
        <v>1300</v>
      </c>
      <c r="B9" s="117"/>
      <c r="C9" s="117"/>
      <c r="D9" s="117"/>
      <c r="E9" s="118"/>
      <c r="F9" s="60"/>
      <c r="G9" s="47"/>
      <c r="H9" s="47"/>
      <c r="I9" s="47"/>
      <c r="J9" s="61"/>
      <c r="K9" s="62"/>
      <c r="L9" s="62"/>
      <c r="M9" s="62"/>
      <c r="N9" s="62"/>
      <c r="O9" s="62"/>
      <c r="P9" s="62"/>
      <c r="Q9" s="62"/>
      <c r="R9" s="47"/>
      <c r="S9" s="47"/>
      <c r="T9" s="47"/>
      <c r="U9" s="47"/>
      <c r="V9" s="47"/>
      <c r="W9" s="47"/>
      <c r="X9" s="61"/>
      <c r="Y9" s="62"/>
      <c r="Z9" s="62"/>
      <c r="AA9" s="62"/>
      <c r="AB9" s="62"/>
      <c r="AC9" s="62"/>
      <c r="AD9" s="62"/>
      <c r="AE9" s="62"/>
      <c r="AF9" s="47"/>
      <c r="AG9" s="47"/>
      <c r="AH9" s="48"/>
    </row>
    <row r="10" spans="1:34" ht="20" customHeight="1" thickBot="1">
      <c r="A10" s="119"/>
      <c r="B10" s="120"/>
      <c r="C10" s="120"/>
      <c r="D10" s="120"/>
      <c r="E10" s="121"/>
      <c r="F10" s="49"/>
      <c r="G10" s="50"/>
      <c r="H10" s="50"/>
      <c r="I10" s="50"/>
      <c r="J10" s="51" t="s">
        <v>132</v>
      </c>
      <c r="K10" s="84"/>
      <c r="L10" s="88"/>
      <c r="M10" s="85"/>
      <c r="N10" s="53" t="s">
        <v>64</v>
      </c>
      <c r="O10" s="84"/>
      <c r="P10" s="88"/>
      <c r="Q10" s="88"/>
      <c r="R10" s="85"/>
      <c r="S10" s="53"/>
      <c r="T10" s="53"/>
      <c r="U10" s="50"/>
      <c r="V10" s="50"/>
      <c r="W10" s="50"/>
      <c r="X10" s="51"/>
      <c r="Y10" s="65"/>
      <c r="Z10" s="65"/>
      <c r="AA10" s="65"/>
      <c r="AB10" s="65"/>
      <c r="AC10" s="65"/>
      <c r="AD10" s="65"/>
      <c r="AE10" s="65"/>
      <c r="AF10" s="65"/>
      <c r="AG10" s="65"/>
      <c r="AH10" s="52"/>
    </row>
    <row r="11" spans="1:34" ht="20" customHeight="1" thickBot="1">
      <c r="A11" s="119"/>
      <c r="B11" s="120"/>
      <c r="C11" s="120"/>
      <c r="D11" s="120"/>
      <c r="E11" s="121"/>
      <c r="F11" s="49"/>
      <c r="G11" s="50"/>
      <c r="H11" s="50"/>
      <c r="I11" s="50"/>
      <c r="J11" s="51" t="s">
        <v>133</v>
      </c>
      <c r="K11" s="125"/>
      <c r="L11" s="126"/>
      <c r="M11" s="126"/>
      <c r="N11" s="126"/>
      <c r="O11" s="126"/>
      <c r="P11" s="126"/>
      <c r="Q11" s="126"/>
      <c r="R11" s="126"/>
      <c r="S11" s="127"/>
      <c r="T11" s="53"/>
      <c r="U11" s="50"/>
      <c r="V11" s="50"/>
      <c r="W11" s="50"/>
      <c r="X11" s="51"/>
      <c r="Y11" s="53"/>
      <c r="Z11" s="53"/>
      <c r="AA11" s="53"/>
      <c r="AB11" s="53"/>
      <c r="AC11" s="53"/>
      <c r="AD11" s="53"/>
      <c r="AE11" s="53"/>
      <c r="AF11" s="53"/>
      <c r="AG11" s="53"/>
      <c r="AH11" s="52"/>
    </row>
    <row r="12" spans="1:34" ht="20" customHeight="1" thickBot="1">
      <c r="A12" s="119"/>
      <c r="B12" s="120"/>
      <c r="C12" s="120"/>
      <c r="D12" s="120"/>
      <c r="E12" s="121"/>
      <c r="F12" s="49"/>
      <c r="G12" s="50"/>
      <c r="H12" s="50"/>
      <c r="I12" s="50"/>
      <c r="J12" s="51" t="s">
        <v>134</v>
      </c>
      <c r="K12" s="125"/>
      <c r="L12" s="126"/>
      <c r="M12" s="126"/>
      <c r="N12" s="126"/>
      <c r="O12" s="126"/>
      <c r="P12" s="126"/>
      <c r="Q12" s="126"/>
      <c r="R12" s="126"/>
      <c r="S12" s="127"/>
      <c r="T12" s="50"/>
      <c r="U12" s="50"/>
      <c r="V12" s="50"/>
      <c r="W12" s="51"/>
      <c r="X12" s="51" t="s">
        <v>65</v>
      </c>
      <c r="Y12" s="125"/>
      <c r="Z12" s="126"/>
      <c r="AA12" s="126"/>
      <c r="AB12" s="126"/>
      <c r="AC12" s="126"/>
      <c r="AD12" s="126"/>
      <c r="AE12" s="126"/>
      <c r="AF12" s="126"/>
      <c r="AG12" s="127"/>
      <c r="AH12" s="52"/>
    </row>
    <row r="13" spans="1:34" ht="20" customHeight="1" thickBot="1">
      <c r="A13" s="119"/>
      <c r="B13" s="120"/>
      <c r="C13" s="120"/>
      <c r="D13" s="120"/>
      <c r="E13" s="121"/>
      <c r="F13" s="49"/>
      <c r="G13" s="50"/>
      <c r="H13" s="50"/>
      <c r="I13" s="50"/>
      <c r="J13" s="51" t="s">
        <v>135</v>
      </c>
      <c r="K13" s="125"/>
      <c r="L13" s="126"/>
      <c r="M13" s="126"/>
      <c r="N13" s="126"/>
      <c r="O13" s="126"/>
      <c r="P13" s="126"/>
      <c r="Q13" s="126"/>
      <c r="R13" s="126"/>
      <c r="S13" s="127"/>
      <c r="T13" s="50"/>
      <c r="U13" s="50"/>
      <c r="V13" s="50"/>
      <c r="W13" s="51"/>
      <c r="X13" s="51" t="s">
        <v>65</v>
      </c>
      <c r="Y13" s="125"/>
      <c r="Z13" s="126"/>
      <c r="AA13" s="126"/>
      <c r="AB13" s="126"/>
      <c r="AC13" s="126"/>
      <c r="AD13" s="126"/>
      <c r="AE13" s="126"/>
      <c r="AF13" s="126"/>
      <c r="AG13" s="127"/>
      <c r="AH13" s="52"/>
    </row>
    <row r="14" spans="1:34" ht="20" customHeight="1" thickBot="1">
      <c r="A14" s="119"/>
      <c r="B14" s="120"/>
      <c r="C14" s="120"/>
      <c r="D14" s="120"/>
      <c r="E14" s="121"/>
      <c r="F14" s="49"/>
      <c r="G14" s="50"/>
      <c r="H14" s="50"/>
      <c r="I14" s="50"/>
      <c r="J14" s="51" t="s">
        <v>136</v>
      </c>
      <c r="K14" s="125"/>
      <c r="L14" s="126"/>
      <c r="M14" s="126"/>
      <c r="N14" s="126"/>
      <c r="O14" s="126"/>
      <c r="P14" s="126"/>
      <c r="Q14" s="126"/>
      <c r="R14" s="126"/>
      <c r="S14" s="127"/>
      <c r="T14" s="50"/>
      <c r="U14" s="50"/>
      <c r="V14" s="50"/>
      <c r="W14" s="51"/>
      <c r="X14" s="51" t="s">
        <v>65</v>
      </c>
      <c r="Y14" s="125"/>
      <c r="Z14" s="126"/>
      <c r="AA14" s="126"/>
      <c r="AB14" s="126"/>
      <c r="AC14" s="126"/>
      <c r="AD14" s="126"/>
      <c r="AE14" s="126"/>
      <c r="AF14" s="126"/>
      <c r="AG14" s="127"/>
      <c r="AH14" s="52"/>
    </row>
    <row r="15" spans="1:34" ht="20" customHeight="1" thickBot="1">
      <c r="A15" s="119"/>
      <c r="B15" s="120"/>
      <c r="C15" s="120"/>
      <c r="D15" s="120"/>
      <c r="E15" s="121"/>
      <c r="F15" s="49"/>
      <c r="G15" s="50"/>
      <c r="H15" s="50"/>
      <c r="I15" s="50"/>
      <c r="J15" s="51" t="s">
        <v>148</v>
      </c>
      <c r="K15" s="147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/>
      <c r="AD15" s="54" t="s">
        <v>68</v>
      </c>
      <c r="AE15" s="50"/>
      <c r="AF15" s="50"/>
      <c r="AG15" s="50"/>
      <c r="AH15" s="52"/>
    </row>
    <row r="16" spans="1:34" ht="20" customHeight="1" thickBot="1">
      <c r="A16" s="119"/>
      <c r="B16" s="120"/>
      <c r="C16" s="120"/>
      <c r="D16" s="120"/>
      <c r="E16" s="121"/>
      <c r="F16" s="49"/>
      <c r="G16" s="50"/>
      <c r="H16" s="50"/>
      <c r="I16" s="50"/>
      <c r="J16" s="51" t="s">
        <v>149</v>
      </c>
      <c r="K16" s="150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7"/>
      <c r="AD16" s="50"/>
      <c r="AE16" s="50"/>
      <c r="AF16" s="50"/>
      <c r="AG16" s="50"/>
      <c r="AH16" s="52"/>
    </row>
    <row r="17" spans="1:34" ht="5" customHeight="1">
      <c r="A17" s="122"/>
      <c r="B17" s="123"/>
      <c r="C17" s="123"/>
      <c r="D17" s="123"/>
      <c r="E17" s="124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9"/>
    </row>
    <row r="18" spans="1:34" ht="5" customHeight="1" thickBot="1">
      <c r="A18" s="116" t="s">
        <v>1301</v>
      </c>
      <c r="B18" s="117"/>
      <c r="C18" s="117"/>
      <c r="D18" s="117"/>
      <c r="E18" s="118"/>
      <c r="F18" s="4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7"/>
      <c r="AE18" s="47"/>
      <c r="AF18" s="47"/>
      <c r="AG18" s="47"/>
      <c r="AH18" s="48"/>
    </row>
    <row r="19" spans="1:34" ht="20" customHeight="1" thickBot="1">
      <c r="A19" s="119"/>
      <c r="B19" s="120"/>
      <c r="C19" s="120"/>
      <c r="D19" s="120"/>
      <c r="E19" s="121"/>
      <c r="F19" s="49"/>
      <c r="G19" s="50"/>
      <c r="H19" s="50"/>
      <c r="I19" s="50"/>
      <c r="J19" s="51" t="s">
        <v>1302</v>
      </c>
      <c r="K19" s="125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  <c r="AH19" s="52"/>
    </row>
    <row r="20" spans="1:34" ht="20" customHeight="1" thickBot="1">
      <c r="A20" s="119"/>
      <c r="B20" s="120"/>
      <c r="C20" s="120"/>
      <c r="D20" s="120"/>
      <c r="E20" s="121"/>
      <c r="F20" s="49"/>
      <c r="G20" s="50"/>
      <c r="H20" s="50"/>
      <c r="I20" s="50"/>
      <c r="J20" s="51" t="s">
        <v>1303</v>
      </c>
      <c r="K20" s="167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9"/>
      <c r="AH20" s="52"/>
    </row>
    <row r="21" spans="1:34" ht="20" customHeight="1" thickBot="1">
      <c r="A21" s="119"/>
      <c r="B21" s="120"/>
      <c r="C21" s="120"/>
      <c r="D21" s="120"/>
      <c r="E21" s="121"/>
      <c r="F21" s="49"/>
      <c r="G21" s="50"/>
      <c r="H21" s="50"/>
      <c r="I21" s="50"/>
      <c r="J21" s="51" t="s">
        <v>1304</v>
      </c>
      <c r="K21" s="167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9"/>
      <c r="AH21" s="52"/>
    </row>
    <row r="22" spans="1:34" ht="5" customHeight="1">
      <c r="A22" s="122"/>
      <c r="B22" s="123"/>
      <c r="C22" s="123"/>
      <c r="D22" s="123"/>
      <c r="E22" s="124"/>
      <c r="F22" s="55"/>
      <c r="G22" s="56"/>
      <c r="H22" s="56"/>
      <c r="I22" s="56"/>
      <c r="J22" s="57"/>
      <c r="K22" s="58"/>
      <c r="L22" s="58"/>
      <c r="M22" s="58"/>
      <c r="N22" s="58"/>
      <c r="O22" s="58"/>
      <c r="P22" s="58"/>
      <c r="Q22" s="58"/>
      <c r="R22" s="56"/>
      <c r="S22" s="56"/>
      <c r="T22" s="56"/>
      <c r="U22" s="56"/>
      <c r="V22" s="56"/>
      <c r="W22" s="56"/>
      <c r="X22" s="57"/>
      <c r="Y22" s="58"/>
      <c r="Z22" s="58"/>
      <c r="AA22" s="58"/>
      <c r="AB22" s="58"/>
      <c r="AC22" s="58"/>
      <c r="AD22" s="58"/>
      <c r="AE22" s="58"/>
      <c r="AF22" s="56"/>
      <c r="AG22" s="56"/>
      <c r="AH22" s="59"/>
    </row>
    <row r="24" spans="1:34" ht="20">
      <c r="A24" s="128" t="s">
        <v>1440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</row>
    <row r="25" spans="1:34" ht="5" customHeight="1" thickBot="1">
      <c r="A25" s="116" t="s">
        <v>67</v>
      </c>
      <c r="B25" s="117"/>
      <c r="C25" s="117"/>
      <c r="D25" s="117"/>
      <c r="E25" s="118"/>
      <c r="F25" s="60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</row>
    <row r="26" spans="1:34" ht="20" customHeight="1" thickBot="1">
      <c r="A26" s="119"/>
      <c r="B26" s="120"/>
      <c r="C26" s="120"/>
      <c r="D26" s="120"/>
      <c r="E26" s="121"/>
      <c r="F26" s="49"/>
      <c r="G26" s="50"/>
      <c r="H26" s="50"/>
      <c r="I26" s="50"/>
      <c r="J26" s="51" t="s">
        <v>142</v>
      </c>
      <c r="K26" s="125"/>
      <c r="L26" s="126"/>
      <c r="M26" s="126"/>
      <c r="N26" s="126"/>
      <c r="O26" s="126"/>
      <c r="P26" s="126"/>
      <c r="Q26" s="126"/>
      <c r="R26" s="126"/>
      <c r="S26" s="127"/>
      <c r="T26" s="50"/>
      <c r="U26" s="50"/>
      <c r="V26" s="50"/>
      <c r="W26" s="51"/>
      <c r="X26" s="51" t="s">
        <v>65</v>
      </c>
      <c r="Y26" s="125"/>
      <c r="Z26" s="126"/>
      <c r="AA26" s="126"/>
      <c r="AB26" s="126"/>
      <c r="AC26" s="126"/>
      <c r="AD26" s="126"/>
      <c r="AE26" s="126"/>
      <c r="AF26" s="126"/>
      <c r="AG26" s="127"/>
      <c r="AH26" s="52"/>
    </row>
    <row r="27" spans="1:34" ht="20" customHeight="1" thickBot="1">
      <c r="A27" s="119"/>
      <c r="B27" s="120"/>
      <c r="C27" s="120"/>
      <c r="D27" s="120"/>
      <c r="E27" s="121"/>
      <c r="F27" s="49"/>
      <c r="G27" s="50"/>
      <c r="H27" s="50"/>
      <c r="I27" s="50"/>
      <c r="J27" s="51" t="s">
        <v>143</v>
      </c>
      <c r="K27" s="170"/>
      <c r="L27" s="171"/>
      <c r="M27" s="171"/>
      <c r="N27" s="171"/>
      <c r="O27" s="171"/>
      <c r="P27" s="171"/>
      <c r="Q27" s="171"/>
      <c r="R27" s="171"/>
      <c r="S27" s="172"/>
      <c r="T27" s="50"/>
      <c r="U27" s="50"/>
      <c r="V27" s="50"/>
      <c r="W27" s="51"/>
      <c r="X27" s="51" t="s">
        <v>65</v>
      </c>
      <c r="Y27" s="170"/>
      <c r="Z27" s="171"/>
      <c r="AA27" s="171"/>
      <c r="AB27" s="171"/>
      <c r="AC27" s="171"/>
      <c r="AD27" s="126"/>
      <c r="AE27" s="126"/>
      <c r="AF27" s="126"/>
      <c r="AG27" s="127"/>
      <c r="AH27" s="52"/>
    </row>
    <row r="28" spans="1:34" ht="20" customHeight="1" thickBot="1">
      <c r="A28" s="119"/>
      <c r="B28" s="120"/>
      <c r="C28" s="120"/>
      <c r="D28" s="120"/>
      <c r="E28" s="121"/>
      <c r="F28" s="49"/>
      <c r="G28" s="50"/>
      <c r="H28" s="50"/>
      <c r="I28" s="50"/>
      <c r="J28" s="51" t="s">
        <v>148</v>
      </c>
      <c r="K28" s="147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9"/>
      <c r="AD28" s="54" t="s">
        <v>68</v>
      </c>
      <c r="AE28" s="50"/>
      <c r="AF28" s="50"/>
      <c r="AG28" s="50"/>
      <c r="AH28" s="52"/>
    </row>
    <row r="29" spans="1:34" ht="20" customHeight="1" thickBot="1">
      <c r="A29" s="119"/>
      <c r="B29" s="120"/>
      <c r="C29" s="120"/>
      <c r="D29" s="120"/>
      <c r="E29" s="121"/>
      <c r="F29" s="49"/>
      <c r="G29" s="50"/>
      <c r="H29" s="50"/>
      <c r="I29" s="50"/>
      <c r="J29" s="51" t="s">
        <v>149</v>
      </c>
      <c r="K29" s="150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7"/>
      <c r="AD29" s="50"/>
      <c r="AE29" s="50"/>
      <c r="AF29" s="50"/>
      <c r="AG29" s="50"/>
      <c r="AH29" s="52"/>
    </row>
    <row r="30" spans="1:34" ht="4" customHeight="1">
      <c r="A30" s="122"/>
      <c r="B30" s="123"/>
      <c r="C30" s="123"/>
      <c r="D30" s="123"/>
      <c r="E30" s="124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9"/>
    </row>
  </sheetData>
  <sheetProtection sheet="1" objects="1" scenarios="1" selectLockedCells="1"/>
  <mergeCells count="29">
    <mergeCell ref="A1:AH1"/>
    <mergeCell ref="A3:AC3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</mergeCells>
  <phoneticPr fontId="1"/>
  <conditionalFormatting sqref="Y5:AG5 K6:AG7 K10:M10 O10:R10 K11:S13 Y12:AG13 K15:AC16 K26:S27 Y26:AG27 K28:AC29">
    <cfRule type="notContainsBlanks" dxfId="83" priority="1" stopIfTrue="1">
      <formula>LEN(TRIM(K5))&gt;0</formula>
    </cfRule>
    <cfRule type="expression" dxfId="82" priority="2">
      <formula>NOT($K$5="")</formula>
    </cfRule>
  </conditionalFormatting>
  <dataValidations count="4">
    <dataValidation imeMode="fullKatakana" allowBlank="1" showInputMessage="1" showErrorMessage="1" sqref="Y26:AG27" xr:uid="{304AB4D0-EC12-7840-9FA9-936528D6928B}"/>
    <dataValidation type="custom" imeMode="off" allowBlank="1" showInputMessage="1" showErrorMessage="1" errorTitle="ｅメール" error="ｅメール形式でご入力ください。" sqref="K16:AC16 K29:AC29" xr:uid="{4EAFDB80-1584-3A4F-B7E7-CD7141992FF6}">
      <formula1>COUNTIF(K16,"*@*.*")</formula1>
    </dataValidation>
    <dataValidation type="whole" showInputMessage="1" showErrorMessage="1" errorTitle="数字のみ" error="0〜9の数字のみをご入力ください。" sqref="O10:R10 K10:M10" xr:uid="{C732210C-F0A3-4D4E-B55C-2023FF74A86C}">
      <formula1>0</formula1>
      <formula2>9</formula2>
    </dataValidation>
    <dataValidation type="whole" allowBlank="1" showInputMessage="1" showErrorMessage="1" errorTitle="電話番号エラー" error="ハイフン無しの電話番号を入力ください。" sqref="K15:AC15 K28:AC28" xr:uid="{C8023D31-D80B-FD43-BCF9-C86169E13E92}">
      <formula1>1</formula1>
      <formula2>9999999999</formula2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7F335AA8-082C-584F-81AC-74D82CCCFC9F}">
          <x14:formula1>
            <xm:f>参照マスタ!$AO$1:$AO$47</xm:f>
          </x14:formula1>
          <xm:sqref>K11:S11 Y10:AG11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3BC7-5F66-7D4A-BB39-5B7AF72AA652}">
  <dimension ref="A1:AH30"/>
  <sheetViews>
    <sheetView view="pageBreakPreview" zoomScale="155" zoomScaleNormal="164" zoomScaleSheetLayoutView="155" workbookViewId="0">
      <selection activeCell="K20" sqref="K20:AG20"/>
    </sheetView>
  </sheetViews>
  <sheetFormatPr baseColWidth="10" defaultRowHeight="17"/>
  <cols>
    <col min="1" max="34" width="2.28515625" style="44" customWidth="1"/>
    <col min="35" max="16384" width="10.7109375" style="44"/>
  </cols>
  <sheetData>
    <row r="1" spans="1:34" ht="24">
      <c r="A1" s="141" t="s">
        <v>1449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1:34" s="42" customFormat="1" ht="15" customHeight="1"/>
    <row r="3" spans="1:34" ht="15" customHeight="1">
      <c r="A3" s="128" t="s">
        <v>1242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34" ht="5" customHeight="1" thickBot="1">
      <c r="A4" s="116" t="s">
        <v>150</v>
      </c>
      <c r="B4" s="117"/>
      <c r="C4" s="117"/>
      <c r="D4" s="117"/>
      <c r="E4" s="118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7"/>
      <c r="AE4" s="47"/>
      <c r="AF4" s="47"/>
      <c r="AG4" s="47"/>
      <c r="AH4" s="48"/>
    </row>
    <row r="5" spans="1:34" ht="20" customHeight="1" thickBot="1">
      <c r="A5" s="119"/>
      <c r="B5" s="120"/>
      <c r="C5" s="120"/>
      <c r="D5" s="120"/>
      <c r="E5" s="121"/>
      <c r="F5" s="49"/>
      <c r="G5" s="50"/>
      <c r="H5" s="50"/>
      <c r="I5" s="50"/>
      <c r="J5" s="51" t="s">
        <v>1450</v>
      </c>
      <c r="K5" s="125"/>
      <c r="L5" s="126"/>
      <c r="M5" s="126"/>
      <c r="N5" s="126"/>
      <c r="O5" s="126"/>
      <c r="P5" s="126"/>
      <c r="Q5" s="126"/>
      <c r="R5" s="126"/>
      <c r="S5" s="127"/>
      <c r="T5" s="50"/>
      <c r="U5" s="50"/>
      <c r="V5" s="50"/>
      <c r="W5" s="51"/>
      <c r="X5" s="51" t="s">
        <v>65</v>
      </c>
      <c r="Y5" s="125"/>
      <c r="Z5" s="126"/>
      <c r="AA5" s="126"/>
      <c r="AB5" s="126"/>
      <c r="AC5" s="126"/>
      <c r="AD5" s="126"/>
      <c r="AE5" s="126"/>
      <c r="AF5" s="126"/>
      <c r="AG5" s="127"/>
      <c r="AH5" s="52"/>
    </row>
    <row r="6" spans="1:34" ht="20" customHeight="1" thickBot="1">
      <c r="A6" s="119"/>
      <c r="B6" s="120"/>
      <c r="C6" s="120"/>
      <c r="D6" s="120"/>
      <c r="E6" s="121"/>
      <c r="F6" s="49"/>
      <c r="G6" s="50"/>
      <c r="H6" s="50"/>
      <c r="I6" s="50"/>
      <c r="J6" s="51" t="s">
        <v>1451</v>
      </c>
      <c r="K6" s="125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7"/>
      <c r="AH6" s="52"/>
    </row>
    <row r="7" spans="1:34" ht="20" customHeight="1" thickBot="1">
      <c r="A7" s="119"/>
      <c r="B7" s="120"/>
      <c r="C7" s="120"/>
      <c r="D7" s="120"/>
      <c r="E7" s="121"/>
      <c r="F7" s="49"/>
      <c r="G7" s="50"/>
      <c r="H7" s="50"/>
      <c r="I7" s="50"/>
      <c r="J7" s="51" t="s">
        <v>151</v>
      </c>
      <c r="K7" s="125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7"/>
      <c r="AH7" s="52"/>
    </row>
    <row r="8" spans="1:34" ht="5" customHeight="1">
      <c r="A8" s="122"/>
      <c r="B8" s="123"/>
      <c r="C8" s="123"/>
      <c r="D8" s="123"/>
      <c r="E8" s="124"/>
      <c r="F8" s="55"/>
      <c r="G8" s="56"/>
      <c r="H8" s="56"/>
      <c r="I8" s="56"/>
      <c r="J8" s="57"/>
      <c r="K8" s="58"/>
      <c r="L8" s="58"/>
      <c r="M8" s="58"/>
      <c r="N8" s="58"/>
      <c r="O8" s="58"/>
      <c r="P8" s="58"/>
      <c r="Q8" s="58"/>
      <c r="R8" s="56"/>
      <c r="S8" s="56"/>
      <c r="T8" s="56"/>
      <c r="U8" s="56"/>
      <c r="V8" s="56"/>
      <c r="W8" s="56"/>
      <c r="X8" s="57"/>
      <c r="Y8" s="58"/>
      <c r="Z8" s="58"/>
      <c r="AA8" s="58"/>
      <c r="AB8" s="58"/>
      <c r="AC8" s="58"/>
      <c r="AD8" s="58"/>
      <c r="AE8" s="58"/>
      <c r="AF8" s="56"/>
      <c r="AG8" s="56"/>
      <c r="AH8" s="59"/>
    </row>
    <row r="9" spans="1:34" ht="5" customHeight="1" thickBot="1">
      <c r="A9" s="116" t="s">
        <v>1300</v>
      </c>
      <c r="B9" s="117"/>
      <c r="C9" s="117"/>
      <c r="D9" s="117"/>
      <c r="E9" s="118"/>
      <c r="F9" s="60"/>
      <c r="G9" s="47"/>
      <c r="H9" s="47"/>
      <c r="I9" s="47"/>
      <c r="J9" s="61"/>
      <c r="K9" s="62"/>
      <c r="L9" s="62"/>
      <c r="M9" s="62"/>
      <c r="N9" s="62"/>
      <c r="O9" s="62"/>
      <c r="P9" s="62"/>
      <c r="Q9" s="62"/>
      <c r="R9" s="47"/>
      <c r="S9" s="47"/>
      <c r="T9" s="47"/>
      <c r="U9" s="47"/>
      <c r="V9" s="47"/>
      <c r="W9" s="47"/>
      <c r="X9" s="61"/>
      <c r="Y9" s="62"/>
      <c r="Z9" s="62"/>
      <c r="AA9" s="62"/>
      <c r="AB9" s="62"/>
      <c r="AC9" s="62"/>
      <c r="AD9" s="62"/>
      <c r="AE9" s="62"/>
      <c r="AF9" s="47"/>
      <c r="AG9" s="47"/>
      <c r="AH9" s="48"/>
    </row>
    <row r="10" spans="1:34" ht="20" customHeight="1" thickBot="1">
      <c r="A10" s="119"/>
      <c r="B10" s="120"/>
      <c r="C10" s="120"/>
      <c r="D10" s="120"/>
      <c r="E10" s="121"/>
      <c r="F10" s="49"/>
      <c r="G10" s="50"/>
      <c r="H10" s="50"/>
      <c r="I10" s="50"/>
      <c r="J10" s="51" t="s">
        <v>132</v>
      </c>
      <c r="K10" s="84"/>
      <c r="L10" s="88"/>
      <c r="M10" s="85"/>
      <c r="N10" s="53" t="s">
        <v>64</v>
      </c>
      <c r="O10" s="84"/>
      <c r="P10" s="88"/>
      <c r="Q10" s="88"/>
      <c r="R10" s="85"/>
      <c r="S10" s="53"/>
      <c r="T10" s="53"/>
      <c r="U10" s="50"/>
      <c r="V10" s="50"/>
      <c r="W10" s="50"/>
      <c r="X10" s="51"/>
      <c r="Y10" s="65"/>
      <c r="Z10" s="65"/>
      <c r="AA10" s="65"/>
      <c r="AB10" s="65"/>
      <c r="AC10" s="65"/>
      <c r="AD10" s="65"/>
      <c r="AE10" s="65"/>
      <c r="AF10" s="65"/>
      <c r="AG10" s="65"/>
      <c r="AH10" s="52"/>
    </row>
    <row r="11" spans="1:34" ht="20" customHeight="1" thickBot="1">
      <c r="A11" s="119"/>
      <c r="B11" s="120"/>
      <c r="C11" s="120"/>
      <c r="D11" s="120"/>
      <c r="E11" s="121"/>
      <c r="F11" s="49"/>
      <c r="G11" s="50"/>
      <c r="H11" s="50"/>
      <c r="I11" s="50"/>
      <c r="J11" s="51" t="s">
        <v>133</v>
      </c>
      <c r="K11" s="125"/>
      <c r="L11" s="126"/>
      <c r="M11" s="126"/>
      <c r="N11" s="126"/>
      <c r="O11" s="126"/>
      <c r="P11" s="126"/>
      <c r="Q11" s="126"/>
      <c r="R11" s="126"/>
      <c r="S11" s="127"/>
      <c r="T11" s="53"/>
      <c r="U11" s="50"/>
      <c r="V11" s="50"/>
      <c r="W11" s="50"/>
      <c r="X11" s="51"/>
      <c r="Y11" s="53"/>
      <c r="Z11" s="53"/>
      <c r="AA11" s="53"/>
      <c r="AB11" s="53"/>
      <c r="AC11" s="53"/>
      <c r="AD11" s="53"/>
      <c r="AE11" s="53"/>
      <c r="AF11" s="53"/>
      <c r="AG11" s="53"/>
      <c r="AH11" s="52"/>
    </row>
    <row r="12" spans="1:34" ht="20" customHeight="1" thickBot="1">
      <c r="A12" s="119"/>
      <c r="B12" s="120"/>
      <c r="C12" s="120"/>
      <c r="D12" s="120"/>
      <c r="E12" s="121"/>
      <c r="F12" s="49"/>
      <c r="G12" s="50"/>
      <c r="H12" s="50"/>
      <c r="I12" s="50"/>
      <c r="J12" s="51" t="s">
        <v>134</v>
      </c>
      <c r="K12" s="125"/>
      <c r="L12" s="126"/>
      <c r="M12" s="126"/>
      <c r="N12" s="126"/>
      <c r="O12" s="126"/>
      <c r="P12" s="126"/>
      <c r="Q12" s="126"/>
      <c r="R12" s="126"/>
      <c r="S12" s="127"/>
      <c r="T12" s="50"/>
      <c r="U12" s="50"/>
      <c r="V12" s="50"/>
      <c r="W12" s="51"/>
      <c r="X12" s="51" t="s">
        <v>65</v>
      </c>
      <c r="Y12" s="125"/>
      <c r="Z12" s="126"/>
      <c r="AA12" s="126"/>
      <c r="AB12" s="126"/>
      <c r="AC12" s="126"/>
      <c r="AD12" s="126"/>
      <c r="AE12" s="126"/>
      <c r="AF12" s="126"/>
      <c r="AG12" s="127"/>
      <c r="AH12" s="52"/>
    </row>
    <row r="13" spans="1:34" ht="20" customHeight="1" thickBot="1">
      <c r="A13" s="119"/>
      <c r="B13" s="120"/>
      <c r="C13" s="120"/>
      <c r="D13" s="120"/>
      <c r="E13" s="121"/>
      <c r="F13" s="49"/>
      <c r="G13" s="50"/>
      <c r="H13" s="50"/>
      <c r="I13" s="50"/>
      <c r="J13" s="51" t="s">
        <v>135</v>
      </c>
      <c r="K13" s="125"/>
      <c r="L13" s="126"/>
      <c r="M13" s="126"/>
      <c r="N13" s="126"/>
      <c r="O13" s="126"/>
      <c r="P13" s="126"/>
      <c r="Q13" s="126"/>
      <c r="R13" s="126"/>
      <c r="S13" s="127"/>
      <c r="T13" s="50"/>
      <c r="U13" s="50"/>
      <c r="V13" s="50"/>
      <c r="W13" s="51"/>
      <c r="X13" s="51" t="s">
        <v>65</v>
      </c>
      <c r="Y13" s="125"/>
      <c r="Z13" s="126"/>
      <c r="AA13" s="126"/>
      <c r="AB13" s="126"/>
      <c r="AC13" s="126"/>
      <c r="AD13" s="126"/>
      <c r="AE13" s="126"/>
      <c r="AF13" s="126"/>
      <c r="AG13" s="127"/>
      <c r="AH13" s="52"/>
    </row>
    <row r="14" spans="1:34" ht="20" customHeight="1" thickBot="1">
      <c r="A14" s="119"/>
      <c r="B14" s="120"/>
      <c r="C14" s="120"/>
      <c r="D14" s="120"/>
      <c r="E14" s="121"/>
      <c r="F14" s="49"/>
      <c r="G14" s="50"/>
      <c r="H14" s="50"/>
      <c r="I14" s="50"/>
      <c r="J14" s="51" t="s">
        <v>136</v>
      </c>
      <c r="K14" s="125"/>
      <c r="L14" s="126"/>
      <c r="M14" s="126"/>
      <c r="N14" s="126"/>
      <c r="O14" s="126"/>
      <c r="P14" s="126"/>
      <c r="Q14" s="126"/>
      <c r="R14" s="126"/>
      <c r="S14" s="127"/>
      <c r="T14" s="50"/>
      <c r="U14" s="50"/>
      <c r="V14" s="50"/>
      <c r="W14" s="51"/>
      <c r="X14" s="51" t="s">
        <v>65</v>
      </c>
      <c r="Y14" s="125"/>
      <c r="Z14" s="126"/>
      <c r="AA14" s="126"/>
      <c r="AB14" s="126"/>
      <c r="AC14" s="126"/>
      <c r="AD14" s="126"/>
      <c r="AE14" s="126"/>
      <c r="AF14" s="126"/>
      <c r="AG14" s="127"/>
      <c r="AH14" s="52"/>
    </row>
    <row r="15" spans="1:34" ht="20" customHeight="1" thickBot="1">
      <c r="A15" s="119"/>
      <c r="B15" s="120"/>
      <c r="C15" s="120"/>
      <c r="D15" s="120"/>
      <c r="E15" s="121"/>
      <c r="F15" s="49"/>
      <c r="G15" s="50"/>
      <c r="H15" s="50"/>
      <c r="I15" s="50"/>
      <c r="J15" s="51" t="s">
        <v>148</v>
      </c>
      <c r="K15" s="147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/>
      <c r="AD15" s="54" t="s">
        <v>68</v>
      </c>
      <c r="AE15" s="50"/>
      <c r="AF15" s="50"/>
      <c r="AG15" s="50"/>
      <c r="AH15" s="52"/>
    </row>
    <row r="16" spans="1:34" ht="20" customHeight="1" thickBot="1">
      <c r="A16" s="119"/>
      <c r="B16" s="120"/>
      <c r="C16" s="120"/>
      <c r="D16" s="120"/>
      <c r="E16" s="121"/>
      <c r="F16" s="49"/>
      <c r="G16" s="50"/>
      <c r="H16" s="50"/>
      <c r="I16" s="50"/>
      <c r="J16" s="51" t="s">
        <v>149</v>
      </c>
      <c r="K16" s="150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7"/>
      <c r="AD16" s="50"/>
      <c r="AE16" s="50"/>
      <c r="AF16" s="50"/>
      <c r="AG16" s="50"/>
      <c r="AH16" s="52"/>
    </row>
    <row r="17" spans="1:34" ht="5" customHeight="1">
      <c r="A17" s="122"/>
      <c r="B17" s="123"/>
      <c r="C17" s="123"/>
      <c r="D17" s="123"/>
      <c r="E17" s="124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9"/>
    </row>
    <row r="18" spans="1:34" ht="5" customHeight="1" thickBot="1">
      <c r="A18" s="116" t="s">
        <v>1301</v>
      </c>
      <c r="B18" s="117"/>
      <c r="C18" s="117"/>
      <c r="D18" s="117"/>
      <c r="E18" s="118"/>
      <c r="F18" s="4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7"/>
      <c r="AE18" s="47"/>
      <c r="AF18" s="47"/>
      <c r="AG18" s="47"/>
      <c r="AH18" s="48"/>
    </row>
    <row r="19" spans="1:34" ht="20" customHeight="1" thickBot="1">
      <c r="A19" s="119"/>
      <c r="B19" s="120"/>
      <c r="C19" s="120"/>
      <c r="D19" s="120"/>
      <c r="E19" s="121"/>
      <c r="F19" s="49"/>
      <c r="G19" s="50"/>
      <c r="H19" s="50"/>
      <c r="I19" s="50"/>
      <c r="J19" s="51" t="s">
        <v>1302</v>
      </c>
      <c r="K19" s="125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  <c r="AH19" s="52"/>
    </row>
    <row r="20" spans="1:34" ht="20" customHeight="1" thickBot="1">
      <c r="A20" s="119"/>
      <c r="B20" s="120"/>
      <c r="C20" s="120"/>
      <c r="D20" s="120"/>
      <c r="E20" s="121"/>
      <c r="F20" s="49"/>
      <c r="G20" s="50"/>
      <c r="H20" s="50"/>
      <c r="I20" s="50"/>
      <c r="J20" s="51" t="s">
        <v>1303</v>
      </c>
      <c r="K20" s="167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9"/>
      <c r="AH20" s="52"/>
    </row>
    <row r="21" spans="1:34" ht="20" customHeight="1" thickBot="1">
      <c r="A21" s="119"/>
      <c r="B21" s="120"/>
      <c r="C21" s="120"/>
      <c r="D21" s="120"/>
      <c r="E21" s="121"/>
      <c r="F21" s="49"/>
      <c r="G21" s="50"/>
      <c r="H21" s="50"/>
      <c r="I21" s="50"/>
      <c r="J21" s="51" t="s">
        <v>1304</v>
      </c>
      <c r="K21" s="167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9"/>
      <c r="AH21" s="52"/>
    </row>
    <row r="22" spans="1:34" ht="5" customHeight="1">
      <c r="A22" s="122"/>
      <c r="B22" s="123"/>
      <c r="C22" s="123"/>
      <c r="D22" s="123"/>
      <c r="E22" s="124"/>
      <c r="F22" s="55"/>
      <c r="G22" s="56"/>
      <c r="H22" s="56"/>
      <c r="I22" s="56"/>
      <c r="J22" s="57"/>
      <c r="K22" s="58"/>
      <c r="L22" s="58"/>
      <c r="M22" s="58"/>
      <c r="N22" s="58"/>
      <c r="O22" s="58"/>
      <c r="P22" s="58"/>
      <c r="Q22" s="58"/>
      <c r="R22" s="56"/>
      <c r="S22" s="56"/>
      <c r="T22" s="56"/>
      <c r="U22" s="56"/>
      <c r="V22" s="56"/>
      <c r="W22" s="56"/>
      <c r="X22" s="57"/>
      <c r="Y22" s="58"/>
      <c r="Z22" s="58"/>
      <c r="AA22" s="58"/>
      <c r="AB22" s="58"/>
      <c r="AC22" s="58"/>
      <c r="AD22" s="58"/>
      <c r="AE22" s="58"/>
      <c r="AF22" s="56"/>
      <c r="AG22" s="56"/>
      <c r="AH22" s="59"/>
    </row>
    <row r="24" spans="1:34" ht="20">
      <c r="A24" s="128" t="s">
        <v>1440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</row>
    <row r="25" spans="1:34" ht="5" customHeight="1" thickBot="1">
      <c r="A25" s="116" t="s">
        <v>67</v>
      </c>
      <c r="B25" s="117"/>
      <c r="C25" s="117"/>
      <c r="D25" s="117"/>
      <c r="E25" s="118"/>
      <c r="F25" s="60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</row>
    <row r="26" spans="1:34" ht="20" customHeight="1" thickBot="1">
      <c r="A26" s="119"/>
      <c r="B26" s="120"/>
      <c r="C26" s="120"/>
      <c r="D26" s="120"/>
      <c r="E26" s="121"/>
      <c r="F26" s="49"/>
      <c r="G26" s="50"/>
      <c r="H26" s="50"/>
      <c r="I26" s="50"/>
      <c r="J26" s="51" t="s">
        <v>142</v>
      </c>
      <c r="K26" s="125"/>
      <c r="L26" s="126"/>
      <c r="M26" s="126"/>
      <c r="N26" s="126"/>
      <c r="O26" s="126"/>
      <c r="P26" s="126"/>
      <c r="Q26" s="126"/>
      <c r="R26" s="126"/>
      <c r="S26" s="127"/>
      <c r="T26" s="50"/>
      <c r="U26" s="50"/>
      <c r="V26" s="50"/>
      <c r="W26" s="51"/>
      <c r="X26" s="51" t="s">
        <v>65</v>
      </c>
      <c r="Y26" s="125"/>
      <c r="Z26" s="126"/>
      <c r="AA26" s="126"/>
      <c r="AB26" s="126"/>
      <c r="AC26" s="126"/>
      <c r="AD26" s="126"/>
      <c r="AE26" s="126"/>
      <c r="AF26" s="126"/>
      <c r="AG26" s="127"/>
      <c r="AH26" s="52"/>
    </row>
    <row r="27" spans="1:34" ht="20" customHeight="1" thickBot="1">
      <c r="A27" s="119"/>
      <c r="B27" s="120"/>
      <c r="C27" s="120"/>
      <c r="D27" s="120"/>
      <c r="E27" s="121"/>
      <c r="F27" s="49"/>
      <c r="G27" s="50"/>
      <c r="H27" s="50"/>
      <c r="I27" s="50"/>
      <c r="J27" s="51" t="s">
        <v>143</v>
      </c>
      <c r="K27" s="170"/>
      <c r="L27" s="171"/>
      <c r="M27" s="171"/>
      <c r="N27" s="171"/>
      <c r="O27" s="171"/>
      <c r="P27" s="171"/>
      <c r="Q27" s="171"/>
      <c r="R27" s="171"/>
      <c r="S27" s="172"/>
      <c r="T27" s="50"/>
      <c r="U27" s="50"/>
      <c r="V27" s="50"/>
      <c r="W27" s="51"/>
      <c r="X27" s="51" t="s">
        <v>65</v>
      </c>
      <c r="Y27" s="170"/>
      <c r="Z27" s="171"/>
      <c r="AA27" s="171"/>
      <c r="AB27" s="171"/>
      <c r="AC27" s="171"/>
      <c r="AD27" s="126"/>
      <c r="AE27" s="126"/>
      <c r="AF27" s="126"/>
      <c r="AG27" s="127"/>
      <c r="AH27" s="52"/>
    </row>
    <row r="28" spans="1:34" ht="20" customHeight="1" thickBot="1">
      <c r="A28" s="119"/>
      <c r="B28" s="120"/>
      <c r="C28" s="120"/>
      <c r="D28" s="120"/>
      <c r="E28" s="121"/>
      <c r="F28" s="49"/>
      <c r="G28" s="50"/>
      <c r="H28" s="50"/>
      <c r="I28" s="50"/>
      <c r="J28" s="51" t="s">
        <v>148</v>
      </c>
      <c r="K28" s="147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9"/>
      <c r="AD28" s="54" t="s">
        <v>68</v>
      </c>
      <c r="AE28" s="50"/>
      <c r="AF28" s="50"/>
      <c r="AG28" s="50"/>
      <c r="AH28" s="52"/>
    </row>
    <row r="29" spans="1:34" ht="20" customHeight="1" thickBot="1">
      <c r="A29" s="119"/>
      <c r="B29" s="120"/>
      <c r="C29" s="120"/>
      <c r="D29" s="120"/>
      <c r="E29" s="121"/>
      <c r="F29" s="49"/>
      <c r="G29" s="50"/>
      <c r="H29" s="50"/>
      <c r="I29" s="50"/>
      <c r="J29" s="51" t="s">
        <v>149</v>
      </c>
      <c r="K29" s="150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7"/>
      <c r="AD29" s="50"/>
      <c r="AE29" s="50"/>
      <c r="AF29" s="50"/>
      <c r="AG29" s="50"/>
      <c r="AH29" s="52"/>
    </row>
    <row r="30" spans="1:34" ht="4" customHeight="1">
      <c r="A30" s="122"/>
      <c r="B30" s="123"/>
      <c r="C30" s="123"/>
      <c r="D30" s="123"/>
      <c r="E30" s="124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9"/>
    </row>
  </sheetData>
  <sheetProtection sheet="1" objects="1" scenarios="1" selectLockedCells="1"/>
  <mergeCells count="29">
    <mergeCell ref="A1:AH1"/>
    <mergeCell ref="A3:AC3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</mergeCells>
  <phoneticPr fontId="1"/>
  <conditionalFormatting sqref="Y5:AG5 K6:AG7 K10:M10 O10:R10 K11:S13 Y12:AG13 K15:AC16 K26:S27 Y26:AG27 K28:AC29">
    <cfRule type="notContainsBlanks" dxfId="81" priority="1" stopIfTrue="1">
      <formula>LEN(TRIM(K5))&gt;0</formula>
    </cfRule>
    <cfRule type="expression" dxfId="80" priority="2">
      <formula>NOT($K$5="")</formula>
    </cfRule>
  </conditionalFormatting>
  <dataValidations count="4">
    <dataValidation type="whole" showInputMessage="1" showErrorMessage="1" errorTitle="数字のみ" error="0〜9の数字のみをご入力ください。" sqref="O10:R10 K10:M10" xr:uid="{D363C6F2-830F-414E-8FB4-04AE825CEBAE}">
      <formula1>0</formula1>
      <formula2>9</formula2>
    </dataValidation>
    <dataValidation type="custom" imeMode="off" allowBlank="1" showInputMessage="1" showErrorMessage="1" errorTitle="ｅメール" error="ｅメール形式でご入力ください。" sqref="K16:AC16 K29:AC29" xr:uid="{EFADFE3F-91C9-1045-89D7-F6B7EF8306DB}">
      <formula1>COUNTIF(K16,"*@*.*")</formula1>
    </dataValidation>
    <dataValidation imeMode="fullKatakana" allowBlank="1" showInputMessage="1" showErrorMessage="1" sqref="Y26:AG27" xr:uid="{EABC874B-2AE3-D047-B77C-F066C29C0651}"/>
    <dataValidation type="whole" allowBlank="1" showInputMessage="1" showErrorMessage="1" errorTitle="電話番号エラー" error="ハイフン無しの電話番号を入力ください。" sqref="K15:AC15 K28:AC28" xr:uid="{E534CFCD-3607-C342-B334-D4E1949D2979}">
      <formula1>1</formula1>
      <formula2>9999999999</formula2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17ED2BF4-DD98-1B40-AB65-C25DD38641B8}">
          <x14:formula1>
            <xm:f>参照マスタ!$AO$1:$AO$47</xm:f>
          </x14:formula1>
          <xm:sqref>K11:S11 Y10:AG11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F403-3D01-B047-8A0D-EA5A65A6850C}">
  <dimension ref="A1:AZ51"/>
  <sheetViews>
    <sheetView topLeftCell="AC1" workbookViewId="0">
      <selection activeCell="K20" sqref="K20:AG20"/>
    </sheetView>
  </sheetViews>
  <sheetFormatPr baseColWidth="10" defaultRowHeight="20"/>
  <cols>
    <col min="1" max="1" width="13.42578125" style="1" bestFit="1" customWidth="1"/>
    <col min="2" max="3" width="10.7109375" style="1"/>
    <col min="4" max="4" width="15.7109375" style="1" bestFit="1" customWidth="1"/>
    <col min="5" max="6" width="10.7109375" style="1"/>
    <col min="7" max="7" width="16.7109375" style="1" customWidth="1"/>
    <col min="8" max="8" width="10.7109375" style="1"/>
    <col min="9" max="9" width="18.42578125" style="1" customWidth="1"/>
    <col min="10" max="11" width="13.28515625" style="1" customWidth="1"/>
    <col min="12" max="12" width="18.42578125" style="1" customWidth="1"/>
    <col min="13" max="13" width="13.28515625" style="1" customWidth="1"/>
    <col min="14" max="14" width="11.5703125" style="1" customWidth="1"/>
    <col min="15" max="15" width="13.28515625" style="1" customWidth="1"/>
    <col min="16" max="16" width="16.7109375" style="1" customWidth="1"/>
    <col min="17" max="17" width="13.28515625" style="1" customWidth="1"/>
    <col min="18" max="18" width="16.7109375" style="1" customWidth="1"/>
    <col min="19" max="21" width="10.7109375" style="1"/>
    <col min="22" max="22" width="23.5703125" style="1" customWidth="1"/>
    <col min="23" max="23" width="15" style="1" customWidth="1"/>
    <col min="24" max="24" width="18.42578125" style="1" customWidth="1"/>
    <col min="25" max="26" width="16.7109375" style="1" customWidth="1"/>
    <col min="27" max="27" width="10.7109375" style="1"/>
    <col min="28" max="28" width="20.140625" style="1" customWidth="1"/>
    <col min="29" max="29" width="15" style="1" customWidth="1"/>
    <col min="30" max="30" width="11.5703125" style="1" customWidth="1"/>
    <col min="31" max="31" width="21.85546875" style="1" customWidth="1"/>
    <col min="32" max="32" width="20.140625" style="1" customWidth="1"/>
    <col min="33" max="34" width="10.7109375" style="1"/>
    <col min="35" max="35" width="11.5703125" style="1" customWidth="1"/>
    <col min="36" max="36" width="10.7109375" style="1"/>
    <col min="37" max="39" width="11.5703125" style="1" customWidth="1"/>
    <col min="40" max="45" width="10.7109375" style="1"/>
    <col min="46" max="46" width="13.28515625" style="1" customWidth="1"/>
    <col min="47" max="50" width="10.7109375" style="1"/>
    <col min="51" max="51" width="11.5703125" style="1" customWidth="1"/>
    <col min="52" max="16384" width="10.7109375" style="1"/>
  </cols>
  <sheetData>
    <row r="1" spans="1:52">
      <c r="A1" s="1" t="s">
        <v>72</v>
      </c>
      <c r="D1" s="1" t="s">
        <v>81</v>
      </c>
      <c r="G1" s="11" t="s">
        <v>433</v>
      </c>
      <c r="H1" s="11" t="s">
        <v>434</v>
      </c>
      <c r="I1" s="11" t="s">
        <v>435</v>
      </c>
      <c r="J1" s="11" t="s">
        <v>121</v>
      </c>
      <c r="K1" s="11" t="s">
        <v>436</v>
      </c>
      <c r="L1" s="11" t="s">
        <v>437</v>
      </c>
      <c r="M1" s="11" t="s">
        <v>438</v>
      </c>
      <c r="N1" s="11" t="s">
        <v>439</v>
      </c>
      <c r="O1" s="11" t="s">
        <v>440</v>
      </c>
      <c r="P1" s="11" t="s">
        <v>441</v>
      </c>
      <c r="Q1" s="11" t="s">
        <v>442</v>
      </c>
      <c r="R1" s="11" t="s">
        <v>443</v>
      </c>
      <c r="S1" s="11" t="s">
        <v>464</v>
      </c>
      <c r="T1" s="11" t="s">
        <v>444</v>
      </c>
      <c r="U1" s="11" t="s">
        <v>445</v>
      </c>
      <c r="V1" s="11" t="s">
        <v>446</v>
      </c>
      <c r="W1" s="11" t="s">
        <v>447</v>
      </c>
      <c r="X1" s="11" t="s">
        <v>448</v>
      </c>
      <c r="Y1" s="11" t="s">
        <v>449</v>
      </c>
      <c r="Z1" s="11" t="s">
        <v>450</v>
      </c>
      <c r="AA1" s="11" t="s">
        <v>451</v>
      </c>
      <c r="AB1" s="11" t="s">
        <v>452</v>
      </c>
      <c r="AC1" s="11" t="s">
        <v>453</v>
      </c>
      <c r="AD1" s="11" t="s">
        <v>454</v>
      </c>
      <c r="AE1" s="11" t="s">
        <v>455</v>
      </c>
      <c r="AF1" s="11" t="s">
        <v>456</v>
      </c>
      <c r="AG1" s="11" t="s">
        <v>457</v>
      </c>
      <c r="AH1" s="11" t="s">
        <v>458</v>
      </c>
      <c r="AI1" s="11" t="s">
        <v>459</v>
      </c>
      <c r="AJ1" s="11" t="s">
        <v>460</v>
      </c>
      <c r="AK1" s="11" t="s">
        <v>461</v>
      </c>
      <c r="AL1" s="11" t="s">
        <v>462</v>
      </c>
      <c r="AM1" s="11" t="s">
        <v>463</v>
      </c>
      <c r="AO1" s="1" t="s">
        <v>1012</v>
      </c>
      <c r="AP1" s="1" t="s">
        <v>1034</v>
      </c>
      <c r="AQ1" s="1" t="s">
        <v>1081</v>
      </c>
      <c r="AT1" s="1" t="s">
        <v>73</v>
      </c>
      <c r="AU1" s="1" t="s">
        <v>74</v>
      </c>
      <c r="AV1" s="1" t="s">
        <v>1266</v>
      </c>
      <c r="AW1" s="1" t="s">
        <v>1268</v>
      </c>
      <c r="AX1" s="1" t="s">
        <v>1270</v>
      </c>
      <c r="AY1" s="1" t="s">
        <v>1271</v>
      </c>
      <c r="AZ1" s="1" t="s">
        <v>1273</v>
      </c>
    </row>
    <row r="2" spans="1:52">
      <c r="A2" s="1" t="s">
        <v>73</v>
      </c>
      <c r="B2" s="1" t="s">
        <v>76</v>
      </c>
      <c r="D2" s="1" t="s">
        <v>1106</v>
      </c>
      <c r="E2" s="1" t="s">
        <v>75</v>
      </c>
      <c r="G2" s="1" t="s">
        <v>465</v>
      </c>
      <c r="H2" s="1" t="s">
        <v>433</v>
      </c>
      <c r="I2" s="1" t="s">
        <v>484</v>
      </c>
      <c r="J2" s="1" t="s">
        <v>534</v>
      </c>
      <c r="K2" s="1" t="s">
        <v>545</v>
      </c>
      <c r="L2" s="1" t="s">
        <v>554</v>
      </c>
      <c r="M2" s="1" t="s">
        <v>586</v>
      </c>
      <c r="N2" s="1" t="s">
        <v>619</v>
      </c>
      <c r="O2" s="1" t="s">
        <v>645</v>
      </c>
      <c r="P2" s="1" t="s">
        <v>660</v>
      </c>
      <c r="Q2" s="1" t="s">
        <v>700</v>
      </c>
      <c r="R2" s="1" t="s">
        <v>726</v>
      </c>
      <c r="S2" s="1" t="s">
        <v>761</v>
      </c>
      <c r="T2" s="1" t="s">
        <v>770</v>
      </c>
      <c r="U2" s="1" t="s">
        <v>778</v>
      </c>
      <c r="V2" s="1" t="s">
        <v>789</v>
      </c>
      <c r="W2" s="1" t="s">
        <v>824</v>
      </c>
      <c r="X2" s="1" t="s">
        <v>841</v>
      </c>
      <c r="Y2" s="1" t="s">
        <v>853</v>
      </c>
      <c r="Z2" s="1" t="s">
        <v>863</v>
      </c>
      <c r="AA2" s="1" t="s">
        <v>869</v>
      </c>
      <c r="AB2" s="1" t="s">
        <v>882</v>
      </c>
      <c r="AC2" s="1" t="s">
        <v>909</v>
      </c>
      <c r="AD2" s="1" t="s">
        <v>927</v>
      </c>
      <c r="AE2" s="1" t="s">
        <v>930</v>
      </c>
      <c r="AF2" s="1" t="s">
        <v>936</v>
      </c>
      <c r="AG2" s="1" t="s">
        <v>950</v>
      </c>
      <c r="AH2" s="1" t="s">
        <v>983</v>
      </c>
      <c r="AI2" s="1" t="s">
        <v>997</v>
      </c>
      <c r="AJ2" s="1" t="s">
        <v>1001</v>
      </c>
      <c r="AK2" s="1" t="s">
        <v>1002</v>
      </c>
      <c r="AL2" s="1" t="s">
        <v>1004</v>
      </c>
      <c r="AM2" s="1" t="s">
        <v>1008</v>
      </c>
      <c r="AO2" s="1" t="s">
        <v>1013</v>
      </c>
      <c r="AP2" s="1" t="s">
        <v>1049</v>
      </c>
      <c r="AQ2" s="1" t="s">
        <v>1096</v>
      </c>
      <c r="AT2" s="1" t="s">
        <v>1276</v>
      </c>
      <c r="AU2" s="1" t="s">
        <v>1276</v>
      </c>
      <c r="AV2" s="1" t="s">
        <v>1295</v>
      </c>
      <c r="AW2" s="1" t="s">
        <v>1276</v>
      </c>
      <c r="AX2" s="1" t="s">
        <v>1276</v>
      </c>
      <c r="AY2" s="1" t="s">
        <v>1276</v>
      </c>
      <c r="AZ2" s="1" t="s">
        <v>1296</v>
      </c>
    </row>
    <row r="3" spans="1:52">
      <c r="A3" s="1" t="s">
        <v>1268</v>
      </c>
      <c r="B3" s="1" t="s">
        <v>78</v>
      </c>
      <c r="D3" s="1" t="s">
        <v>88</v>
      </c>
      <c r="E3" s="1" t="s">
        <v>77</v>
      </c>
      <c r="G3" s="1" t="s">
        <v>466</v>
      </c>
      <c r="H3" s="1" t="s">
        <v>483</v>
      </c>
      <c r="I3" s="1" t="s">
        <v>485</v>
      </c>
      <c r="J3" s="1" t="s">
        <v>535</v>
      </c>
      <c r="K3" s="1" t="s">
        <v>546</v>
      </c>
      <c r="L3" s="1" t="s">
        <v>555</v>
      </c>
      <c r="M3" s="1" t="s">
        <v>587</v>
      </c>
      <c r="N3" s="1" t="s">
        <v>620</v>
      </c>
      <c r="O3" s="1" t="s">
        <v>646</v>
      </c>
      <c r="P3" s="1" t="s">
        <v>661</v>
      </c>
      <c r="Q3" s="1" t="s">
        <v>701</v>
      </c>
      <c r="R3" s="1" t="s">
        <v>727</v>
      </c>
      <c r="S3" s="1" t="s">
        <v>762</v>
      </c>
      <c r="T3" s="1" t="s">
        <v>771</v>
      </c>
      <c r="U3" s="1" t="s">
        <v>779</v>
      </c>
      <c r="V3" s="1" t="s">
        <v>790</v>
      </c>
      <c r="W3" s="1" t="s">
        <v>825</v>
      </c>
      <c r="X3" s="1" t="s">
        <v>842</v>
      </c>
      <c r="Y3" s="1" t="s">
        <v>854</v>
      </c>
      <c r="Z3" s="1" t="s">
        <v>864</v>
      </c>
      <c r="AA3" s="1" t="s">
        <v>870</v>
      </c>
      <c r="AB3" s="1" t="s">
        <v>883</v>
      </c>
      <c r="AC3" s="1" t="s">
        <v>910</v>
      </c>
      <c r="AD3" s="1" t="s">
        <v>928</v>
      </c>
      <c r="AE3" s="1" t="s">
        <v>931</v>
      </c>
      <c r="AF3" s="1" t="s">
        <v>937</v>
      </c>
      <c r="AG3" s="1" t="s">
        <v>951</v>
      </c>
      <c r="AH3" s="1" t="s">
        <v>984</v>
      </c>
      <c r="AI3" s="1" t="s">
        <v>998</v>
      </c>
      <c r="AK3" s="1" t="s">
        <v>1003</v>
      </c>
      <c r="AL3" s="1" t="s">
        <v>1005</v>
      </c>
      <c r="AM3" s="1" t="s">
        <v>1009</v>
      </c>
      <c r="AO3" s="1" t="s">
        <v>1014</v>
      </c>
      <c r="AP3" s="1" t="s">
        <v>1019</v>
      </c>
      <c r="AQ3" s="1" t="s">
        <v>1066</v>
      </c>
      <c r="AT3" s="1" t="s">
        <v>1277</v>
      </c>
      <c r="AU3" s="1" t="s">
        <v>1277</v>
      </c>
      <c r="AW3" s="1" t="s">
        <v>1277</v>
      </c>
      <c r="AX3" s="1" t="s">
        <v>1277</v>
      </c>
      <c r="AY3" s="1" t="s">
        <v>1277</v>
      </c>
    </row>
    <row r="4" spans="1:52">
      <c r="A4" s="1" t="s">
        <v>1270</v>
      </c>
      <c r="B4" s="1" t="s">
        <v>82</v>
      </c>
      <c r="D4" s="1" t="s">
        <v>1107</v>
      </c>
      <c r="E4" s="1" t="s">
        <v>82</v>
      </c>
      <c r="G4" s="1" t="s">
        <v>467</v>
      </c>
      <c r="I4" s="1" t="s">
        <v>486</v>
      </c>
      <c r="J4" s="1" t="s">
        <v>536</v>
      </c>
      <c r="K4" s="1" t="s">
        <v>547</v>
      </c>
      <c r="L4" s="1" t="s">
        <v>556</v>
      </c>
      <c r="M4" s="1" t="s">
        <v>588</v>
      </c>
      <c r="N4" s="1" t="s">
        <v>621</v>
      </c>
      <c r="O4" s="1" t="s">
        <v>647</v>
      </c>
      <c r="P4" s="1" t="s">
        <v>662</v>
      </c>
      <c r="Q4" s="1" t="s">
        <v>702</v>
      </c>
      <c r="R4" s="1" t="s">
        <v>728</v>
      </c>
      <c r="S4" s="1" t="s">
        <v>763</v>
      </c>
      <c r="T4" s="1" t="s">
        <v>772</v>
      </c>
      <c r="U4" s="1" t="s">
        <v>780</v>
      </c>
      <c r="V4" s="1" t="s">
        <v>791</v>
      </c>
      <c r="W4" s="1" t="s">
        <v>826</v>
      </c>
      <c r="X4" s="1" t="s">
        <v>843</v>
      </c>
      <c r="Y4" s="1" t="s">
        <v>855</v>
      </c>
      <c r="Z4" s="1" t="s">
        <v>865</v>
      </c>
      <c r="AA4" s="1" t="s">
        <v>871</v>
      </c>
      <c r="AB4" s="1" t="s">
        <v>884</v>
      </c>
      <c r="AC4" s="1" t="s">
        <v>911</v>
      </c>
      <c r="AD4" s="1" t="s">
        <v>929</v>
      </c>
      <c r="AE4" s="1" t="s">
        <v>932</v>
      </c>
      <c r="AF4" s="1" t="s">
        <v>938</v>
      </c>
      <c r="AG4" s="1" t="s">
        <v>952</v>
      </c>
      <c r="AH4" s="1" t="s">
        <v>985</v>
      </c>
      <c r="AI4" s="1" t="s">
        <v>999</v>
      </c>
      <c r="AL4" s="1" t="s">
        <v>1006</v>
      </c>
      <c r="AM4" s="1" t="s">
        <v>1010</v>
      </c>
      <c r="AO4" s="1" t="s">
        <v>1015</v>
      </c>
      <c r="AP4" s="1" t="s">
        <v>1044</v>
      </c>
      <c r="AQ4" s="1" t="s">
        <v>1091</v>
      </c>
      <c r="AT4" s="1" t="s">
        <v>1278</v>
      </c>
      <c r="AU4" s="1" t="s">
        <v>1278</v>
      </c>
      <c r="AW4" s="1" t="s">
        <v>1278</v>
      </c>
      <c r="AX4" s="1" t="s">
        <v>1278</v>
      </c>
      <c r="AY4" s="1" t="s">
        <v>1278</v>
      </c>
    </row>
    <row r="5" spans="1:52">
      <c r="A5" s="1" t="s">
        <v>1273</v>
      </c>
      <c r="B5" s="1" t="s">
        <v>83</v>
      </c>
      <c r="D5" s="1" t="s">
        <v>87</v>
      </c>
      <c r="E5" s="1" t="s">
        <v>83</v>
      </c>
      <c r="G5" s="1" t="s">
        <v>468</v>
      </c>
      <c r="I5" s="1" t="s">
        <v>487</v>
      </c>
      <c r="J5" s="1" t="s">
        <v>537</v>
      </c>
      <c r="K5" s="1" t="s">
        <v>548</v>
      </c>
      <c r="L5" s="1" t="s">
        <v>557</v>
      </c>
      <c r="M5" s="1" t="s">
        <v>589</v>
      </c>
      <c r="N5" s="1" t="s">
        <v>622</v>
      </c>
      <c r="O5" s="1" t="s">
        <v>648</v>
      </c>
      <c r="P5" s="1" t="s">
        <v>663</v>
      </c>
      <c r="Q5" s="1" t="s">
        <v>703</v>
      </c>
      <c r="R5" s="1" t="s">
        <v>729</v>
      </c>
      <c r="S5" s="1" t="s">
        <v>764</v>
      </c>
      <c r="T5" s="1" t="s">
        <v>773</v>
      </c>
      <c r="U5" s="1" t="s">
        <v>781</v>
      </c>
      <c r="V5" s="1" t="s">
        <v>792</v>
      </c>
      <c r="W5" s="1" t="s">
        <v>827</v>
      </c>
      <c r="X5" s="1" t="s">
        <v>844</v>
      </c>
      <c r="Y5" s="1" t="s">
        <v>856</v>
      </c>
      <c r="Z5" s="1" t="s">
        <v>866</v>
      </c>
      <c r="AA5" s="1" t="s">
        <v>872</v>
      </c>
      <c r="AB5" s="1" t="s">
        <v>885</v>
      </c>
      <c r="AC5" s="1" t="s">
        <v>912</v>
      </c>
      <c r="AE5" s="1" t="s">
        <v>933</v>
      </c>
      <c r="AF5" s="1" t="s">
        <v>939</v>
      </c>
      <c r="AG5" s="1" t="s">
        <v>953</v>
      </c>
      <c r="AH5" s="1" t="s">
        <v>986</v>
      </c>
      <c r="AI5" s="1" t="s">
        <v>1000</v>
      </c>
      <c r="AL5" s="1" t="s">
        <v>1007</v>
      </c>
      <c r="AM5" s="1" t="s">
        <v>1011</v>
      </c>
      <c r="AO5" s="1" t="s">
        <v>1016</v>
      </c>
      <c r="AP5" s="1" t="s">
        <v>1058</v>
      </c>
      <c r="AQ5" s="1" t="s">
        <v>1105</v>
      </c>
      <c r="AT5" s="1" t="s">
        <v>1279</v>
      </c>
      <c r="AU5" s="1" t="s">
        <v>1279</v>
      </c>
      <c r="AW5" s="1" t="s">
        <v>1279</v>
      </c>
      <c r="AX5" s="1" t="s">
        <v>1279</v>
      </c>
      <c r="AY5" s="1" t="s">
        <v>1279</v>
      </c>
    </row>
    <row r="6" spans="1:52">
      <c r="A6" s="1" t="s">
        <v>1453</v>
      </c>
      <c r="B6" s="1" t="s">
        <v>84</v>
      </c>
      <c r="D6" s="1" t="s">
        <v>1108</v>
      </c>
      <c r="E6" s="1" t="s">
        <v>84</v>
      </c>
      <c r="G6" s="1" t="s">
        <v>469</v>
      </c>
      <c r="I6" s="1" t="s">
        <v>488</v>
      </c>
      <c r="J6" s="1" t="s">
        <v>538</v>
      </c>
      <c r="K6" s="1" t="s">
        <v>521</v>
      </c>
      <c r="L6" s="1" t="s">
        <v>558</v>
      </c>
      <c r="M6" s="1" t="s">
        <v>590</v>
      </c>
      <c r="N6" s="1" t="s">
        <v>623</v>
      </c>
      <c r="O6" s="1" t="s">
        <v>649</v>
      </c>
      <c r="P6" s="1" t="s">
        <v>664</v>
      </c>
      <c r="Q6" s="1" t="s">
        <v>704</v>
      </c>
      <c r="R6" s="1" t="s">
        <v>730</v>
      </c>
      <c r="S6" s="1" t="s">
        <v>765</v>
      </c>
      <c r="T6" s="1" t="s">
        <v>774</v>
      </c>
      <c r="U6" s="1" t="s">
        <v>782</v>
      </c>
      <c r="V6" s="1" t="s">
        <v>793</v>
      </c>
      <c r="W6" s="1" t="s">
        <v>828</v>
      </c>
      <c r="X6" s="1" t="s">
        <v>845</v>
      </c>
      <c r="Y6" s="1" t="s">
        <v>857</v>
      </c>
      <c r="Z6" s="1" t="s">
        <v>867</v>
      </c>
      <c r="AA6" s="1" t="s">
        <v>873</v>
      </c>
      <c r="AB6" s="1" t="s">
        <v>886</v>
      </c>
      <c r="AC6" s="1" t="s">
        <v>913</v>
      </c>
      <c r="AE6" s="1" t="s">
        <v>934</v>
      </c>
      <c r="AF6" s="1" t="s">
        <v>940</v>
      </c>
      <c r="AG6" s="1" t="s">
        <v>954</v>
      </c>
      <c r="AH6" s="1" t="s">
        <v>987</v>
      </c>
      <c r="AO6" s="1" t="s">
        <v>1017</v>
      </c>
      <c r="AP6" s="1" t="s">
        <v>1014</v>
      </c>
      <c r="AQ6" s="1" t="s">
        <v>1061</v>
      </c>
      <c r="AT6" s="1" t="s">
        <v>1280</v>
      </c>
      <c r="AU6" s="1" t="s">
        <v>1280</v>
      </c>
      <c r="AW6" s="1" t="s">
        <v>1280</v>
      </c>
      <c r="AX6" s="1" t="s">
        <v>1280</v>
      </c>
      <c r="AY6" s="1" t="s">
        <v>1280</v>
      </c>
    </row>
    <row r="7" spans="1:52">
      <c r="A7" s="1" t="s">
        <v>1454</v>
      </c>
      <c r="B7" s="1" t="s">
        <v>85</v>
      </c>
      <c r="D7" s="1" t="s">
        <v>1109</v>
      </c>
      <c r="E7" s="1" t="s">
        <v>85</v>
      </c>
      <c r="G7" s="1" t="s">
        <v>470</v>
      </c>
      <c r="I7" s="1" t="s">
        <v>489</v>
      </c>
      <c r="J7" s="1" t="s">
        <v>539</v>
      </c>
      <c r="K7" s="1" t="s">
        <v>549</v>
      </c>
      <c r="L7" s="1" t="s">
        <v>559</v>
      </c>
      <c r="M7" s="1" t="s">
        <v>591</v>
      </c>
      <c r="N7" s="1" t="s">
        <v>624</v>
      </c>
      <c r="O7" s="1" t="s">
        <v>650</v>
      </c>
      <c r="P7" s="1" t="s">
        <v>665</v>
      </c>
      <c r="Q7" s="1" t="s">
        <v>705</v>
      </c>
      <c r="R7" s="1" t="s">
        <v>731</v>
      </c>
      <c r="S7" s="1" t="s">
        <v>766</v>
      </c>
      <c r="T7" s="1" t="s">
        <v>775</v>
      </c>
      <c r="U7" s="1" t="s">
        <v>783</v>
      </c>
      <c r="V7" s="1" t="s">
        <v>794</v>
      </c>
      <c r="W7" s="1" t="s">
        <v>829</v>
      </c>
      <c r="X7" s="1" t="s">
        <v>846</v>
      </c>
      <c r="Y7" s="1" t="s">
        <v>858</v>
      </c>
      <c r="Z7" s="1" t="s">
        <v>868</v>
      </c>
      <c r="AA7" s="1" t="s">
        <v>874</v>
      </c>
      <c r="AB7" s="1" t="s">
        <v>887</v>
      </c>
      <c r="AC7" s="1" t="s">
        <v>914</v>
      </c>
      <c r="AE7" s="1" t="s">
        <v>935</v>
      </c>
      <c r="AF7" s="1" t="s">
        <v>941</v>
      </c>
      <c r="AG7" s="1" t="s">
        <v>955</v>
      </c>
      <c r="AH7" s="1" t="s">
        <v>988</v>
      </c>
      <c r="AO7" s="1" t="s">
        <v>1018</v>
      </c>
      <c r="AP7" s="1" t="s">
        <v>1032</v>
      </c>
      <c r="AQ7" s="1" t="s">
        <v>1079</v>
      </c>
      <c r="AT7" s="1" t="s">
        <v>1281</v>
      </c>
      <c r="AU7" s="1" t="s">
        <v>1281</v>
      </c>
      <c r="AW7" s="1" t="s">
        <v>1281</v>
      </c>
      <c r="AX7" s="1" t="s">
        <v>1281</v>
      </c>
      <c r="AY7" s="1" t="s">
        <v>1281</v>
      </c>
    </row>
    <row r="8" spans="1:52">
      <c r="A8" s="1" t="s">
        <v>1266</v>
      </c>
      <c r="B8" s="1" t="s">
        <v>86</v>
      </c>
      <c r="D8" s="1" t="s">
        <v>1110</v>
      </c>
      <c r="E8" s="1" t="s">
        <v>86</v>
      </c>
      <c r="G8" s="1" t="s">
        <v>471</v>
      </c>
      <c r="I8" s="1" t="s">
        <v>490</v>
      </c>
      <c r="J8" s="1" t="s">
        <v>540</v>
      </c>
      <c r="K8" s="1" t="s">
        <v>550</v>
      </c>
      <c r="L8" s="1" t="s">
        <v>560</v>
      </c>
      <c r="M8" s="1" t="s">
        <v>592</v>
      </c>
      <c r="N8" s="1" t="s">
        <v>625</v>
      </c>
      <c r="O8" s="1" t="s">
        <v>651</v>
      </c>
      <c r="P8" s="1" t="s">
        <v>666</v>
      </c>
      <c r="Q8" s="1" t="s">
        <v>706</v>
      </c>
      <c r="R8" s="1" t="s">
        <v>732</v>
      </c>
      <c r="S8" s="1" t="s">
        <v>767</v>
      </c>
      <c r="T8" s="1" t="s">
        <v>776</v>
      </c>
      <c r="U8" s="1" t="s">
        <v>784</v>
      </c>
      <c r="V8" s="1" t="s">
        <v>795</v>
      </c>
      <c r="W8" s="1" t="s">
        <v>830</v>
      </c>
      <c r="X8" s="1" t="s">
        <v>847</v>
      </c>
      <c r="Y8" s="1" t="s">
        <v>859</v>
      </c>
      <c r="AA8" s="1" t="s">
        <v>875</v>
      </c>
      <c r="AB8" s="1" t="s">
        <v>888</v>
      </c>
      <c r="AC8" s="1" t="s">
        <v>915</v>
      </c>
      <c r="AF8" s="1" t="s">
        <v>942</v>
      </c>
      <c r="AG8" s="1" t="s">
        <v>956</v>
      </c>
      <c r="AH8" s="1" t="s">
        <v>989</v>
      </c>
      <c r="AO8" s="1" t="s">
        <v>1019</v>
      </c>
      <c r="AP8" s="1" t="s">
        <v>1056</v>
      </c>
      <c r="AQ8" s="1" t="s">
        <v>1103</v>
      </c>
      <c r="AT8" s="1" t="s">
        <v>1282</v>
      </c>
      <c r="AU8" s="1" t="s">
        <v>1282</v>
      </c>
      <c r="AW8" s="1" t="s">
        <v>1282</v>
      </c>
      <c r="AX8" s="1" t="s">
        <v>1282</v>
      </c>
      <c r="AY8" s="1" t="s">
        <v>1282</v>
      </c>
    </row>
    <row r="9" spans="1:52">
      <c r="D9" s="1" t="s">
        <v>1111</v>
      </c>
      <c r="E9" s="1" t="s">
        <v>95</v>
      </c>
      <c r="G9" s="1" t="s">
        <v>482</v>
      </c>
      <c r="I9" s="1" t="s">
        <v>491</v>
      </c>
      <c r="J9" s="1" t="s">
        <v>541</v>
      </c>
      <c r="K9" s="1" t="s">
        <v>551</v>
      </c>
      <c r="L9" s="1" t="s">
        <v>561</v>
      </c>
      <c r="M9" s="1" t="s">
        <v>593</v>
      </c>
      <c r="N9" s="1" t="s">
        <v>626</v>
      </c>
      <c r="O9" s="1" t="s">
        <v>652</v>
      </c>
      <c r="P9" s="1" t="s">
        <v>667</v>
      </c>
      <c r="Q9" s="1" t="s">
        <v>707</v>
      </c>
      <c r="R9" s="1" t="s">
        <v>733</v>
      </c>
      <c r="S9" s="1" t="s">
        <v>768</v>
      </c>
      <c r="T9" s="1" t="s">
        <v>777</v>
      </c>
      <c r="U9" s="1" t="s">
        <v>785</v>
      </c>
      <c r="V9" s="1" t="s">
        <v>796</v>
      </c>
      <c r="W9" s="1" t="s">
        <v>831</v>
      </c>
      <c r="X9" s="1" t="s">
        <v>848</v>
      </c>
      <c r="Y9" s="1" t="s">
        <v>860</v>
      </c>
      <c r="AA9" s="1" t="s">
        <v>876</v>
      </c>
      <c r="AB9" s="1" t="s">
        <v>889</v>
      </c>
      <c r="AC9" s="1" t="s">
        <v>916</v>
      </c>
      <c r="AF9" s="1" t="s">
        <v>943</v>
      </c>
      <c r="AG9" s="1" t="s">
        <v>957</v>
      </c>
      <c r="AH9" s="1" t="s">
        <v>990</v>
      </c>
      <c r="AO9" s="1" t="s">
        <v>1020</v>
      </c>
      <c r="AP9" s="1" t="s">
        <v>1015</v>
      </c>
      <c r="AQ9" s="1" t="s">
        <v>1062</v>
      </c>
      <c r="AT9" s="1" t="s">
        <v>1283</v>
      </c>
      <c r="AU9" s="1" t="s">
        <v>1283</v>
      </c>
      <c r="AW9" s="1" t="s">
        <v>1283</v>
      </c>
      <c r="AX9" s="1" t="s">
        <v>1283</v>
      </c>
      <c r="AY9" s="1" t="s">
        <v>1283</v>
      </c>
    </row>
    <row r="10" spans="1:52">
      <c r="G10" s="1" t="s">
        <v>472</v>
      </c>
      <c r="I10" s="1" t="s">
        <v>492</v>
      </c>
      <c r="J10" s="1" t="s">
        <v>542</v>
      </c>
      <c r="K10" s="1" t="s">
        <v>552</v>
      </c>
      <c r="L10" s="1" t="s">
        <v>562</v>
      </c>
      <c r="M10" s="1" t="s">
        <v>594</v>
      </c>
      <c r="N10" s="1" t="s">
        <v>627</v>
      </c>
      <c r="O10" s="1" t="s">
        <v>653</v>
      </c>
      <c r="P10" s="1" t="s">
        <v>668</v>
      </c>
      <c r="Q10" s="1" t="s">
        <v>708</v>
      </c>
      <c r="R10" s="1" t="s">
        <v>734</v>
      </c>
      <c r="S10" s="1" t="s">
        <v>769</v>
      </c>
      <c r="U10" s="1" t="s">
        <v>786</v>
      </c>
      <c r="V10" s="1" t="s">
        <v>797</v>
      </c>
      <c r="W10" s="1" t="s">
        <v>832</v>
      </c>
      <c r="X10" s="1" t="s">
        <v>849</v>
      </c>
      <c r="Y10" s="1" t="s">
        <v>861</v>
      </c>
      <c r="AA10" s="1" t="s">
        <v>877</v>
      </c>
      <c r="AB10" s="1" t="s">
        <v>890</v>
      </c>
      <c r="AC10" s="1" t="s">
        <v>917</v>
      </c>
      <c r="AF10" s="1" t="s">
        <v>944</v>
      </c>
      <c r="AG10" s="1" t="s">
        <v>958</v>
      </c>
      <c r="AH10" s="1" t="s">
        <v>991</v>
      </c>
      <c r="AO10" s="1" t="s">
        <v>1021</v>
      </c>
      <c r="AP10" s="1" t="s">
        <v>1037</v>
      </c>
      <c r="AQ10" s="1" t="s">
        <v>1084</v>
      </c>
      <c r="AT10" s="1" t="s">
        <v>1284</v>
      </c>
      <c r="AU10" s="1" t="s">
        <v>1284</v>
      </c>
      <c r="AW10" s="1" t="s">
        <v>1284</v>
      </c>
      <c r="AX10" s="1" t="s">
        <v>1284</v>
      </c>
      <c r="AY10" s="1" t="s">
        <v>1284</v>
      </c>
    </row>
    <row r="11" spans="1:52">
      <c r="G11" s="1" t="s">
        <v>473</v>
      </c>
      <c r="I11" s="1" t="s">
        <v>493</v>
      </c>
      <c r="J11" s="1" t="s">
        <v>543</v>
      </c>
      <c r="K11" s="1" t="s">
        <v>553</v>
      </c>
      <c r="L11" s="1" t="s">
        <v>563</v>
      </c>
      <c r="M11" s="1" t="s">
        <v>595</v>
      </c>
      <c r="N11" s="1" t="s">
        <v>628</v>
      </c>
      <c r="O11" s="1" t="s">
        <v>654</v>
      </c>
      <c r="P11" s="1" t="s">
        <v>669</v>
      </c>
      <c r="Q11" s="1" t="s">
        <v>709</v>
      </c>
      <c r="R11" s="1" t="s">
        <v>735</v>
      </c>
      <c r="U11" s="1" t="s">
        <v>787</v>
      </c>
      <c r="V11" s="1" t="s">
        <v>798</v>
      </c>
      <c r="W11" s="1" t="s">
        <v>833</v>
      </c>
      <c r="X11" s="1" t="s">
        <v>850</v>
      </c>
      <c r="Y11" s="1" t="s">
        <v>862</v>
      </c>
      <c r="AA11" s="1" t="s">
        <v>878</v>
      </c>
      <c r="AB11" s="1" t="s">
        <v>891</v>
      </c>
      <c r="AC11" s="1" t="s">
        <v>918</v>
      </c>
      <c r="AF11" s="1" t="s">
        <v>945</v>
      </c>
      <c r="AG11" s="1" t="s">
        <v>959</v>
      </c>
      <c r="AH11" s="1" t="s">
        <v>992</v>
      </c>
      <c r="AO11" s="1" t="s">
        <v>1022</v>
      </c>
      <c r="AP11" s="1" t="s">
        <v>1054</v>
      </c>
      <c r="AQ11" s="1" t="s">
        <v>1101</v>
      </c>
      <c r="AT11" s="1" t="s">
        <v>96</v>
      </c>
      <c r="AU11" s="1" t="s">
        <v>96</v>
      </c>
      <c r="AW11" s="1" t="s">
        <v>96</v>
      </c>
      <c r="AX11" s="1" t="s">
        <v>96</v>
      </c>
      <c r="AY11" s="1" t="s">
        <v>96</v>
      </c>
    </row>
    <row r="12" spans="1:52">
      <c r="G12" s="1" t="s">
        <v>474</v>
      </c>
      <c r="I12" s="1" t="s">
        <v>494</v>
      </c>
      <c r="J12" s="1" t="s">
        <v>544</v>
      </c>
      <c r="L12" s="1" t="s">
        <v>564</v>
      </c>
      <c r="M12" s="1" t="s">
        <v>596</v>
      </c>
      <c r="N12" s="1" t="s">
        <v>629</v>
      </c>
      <c r="O12" s="1" t="s">
        <v>655</v>
      </c>
      <c r="P12" s="1" t="s">
        <v>670</v>
      </c>
      <c r="Q12" s="1" t="s">
        <v>710</v>
      </c>
      <c r="R12" s="1" t="s">
        <v>736</v>
      </c>
      <c r="U12" s="1" t="s">
        <v>788</v>
      </c>
      <c r="V12" s="1" t="s">
        <v>799</v>
      </c>
      <c r="W12" s="1" t="s">
        <v>834</v>
      </c>
      <c r="X12" s="1" t="s">
        <v>851</v>
      </c>
      <c r="AA12" s="1" t="s">
        <v>879</v>
      </c>
      <c r="AB12" s="1" t="s">
        <v>892</v>
      </c>
      <c r="AC12" s="1" t="s">
        <v>919</v>
      </c>
      <c r="AF12" s="1" t="s">
        <v>946</v>
      </c>
      <c r="AG12" s="1" t="s">
        <v>960</v>
      </c>
      <c r="AH12" s="1" t="s">
        <v>993</v>
      </c>
      <c r="AO12" s="1" t="s">
        <v>1023</v>
      </c>
      <c r="AP12" s="1" t="s">
        <v>1021</v>
      </c>
      <c r="AQ12" s="1" t="s">
        <v>1068</v>
      </c>
      <c r="AT12" s="1" t="s">
        <v>97</v>
      </c>
      <c r="AW12" s="1" t="s">
        <v>97</v>
      </c>
      <c r="AX12" s="1" t="s">
        <v>97</v>
      </c>
      <c r="AY12" s="1" t="s">
        <v>97</v>
      </c>
    </row>
    <row r="13" spans="1:52">
      <c r="G13" s="1" t="s">
        <v>475</v>
      </c>
      <c r="I13" s="1" t="s">
        <v>495</v>
      </c>
      <c r="L13" s="1" t="s">
        <v>565</v>
      </c>
      <c r="M13" s="1" t="s">
        <v>597</v>
      </c>
      <c r="N13" s="1" t="s">
        <v>630</v>
      </c>
      <c r="O13" s="1" t="s">
        <v>656</v>
      </c>
      <c r="P13" s="1" t="s">
        <v>671</v>
      </c>
      <c r="Q13" s="1" t="s">
        <v>711</v>
      </c>
      <c r="R13" s="1" t="s">
        <v>737</v>
      </c>
      <c r="V13" s="1" t="s">
        <v>800</v>
      </c>
      <c r="W13" s="1" t="s">
        <v>835</v>
      </c>
      <c r="X13" s="1" t="s">
        <v>852</v>
      </c>
      <c r="AA13" s="1" t="s">
        <v>880</v>
      </c>
      <c r="AB13" s="1" t="s">
        <v>893</v>
      </c>
      <c r="AC13" s="1" t="s">
        <v>920</v>
      </c>
      <c r="AF13" s="1" t="s">
        <v>947</v>
      </c>
      <c r="AG13" s="1" t="s">
        <v>961</v>
      </c>
      <c r="AH13" s="1" t="s">
        <v>994</v>
      </c>
      <c r="AO13" s="1" t="s">
        <v>1024</v>
      </c>
      <c r="AP13" s="1" t="s">
        <v>1045</v>
      </c>
      <c r="AQ13" s="1" t="s">
        <v>1092</v>
      </c>
      <c r="AT13" s="1" t="s">
        <v>98</v>
      </c>
      <c r="AW13" s="1" t="s">
        <v>98</v>
      </c>
      <c r="AX13" s="1" t="s">
        <v>98</v>
      </c>
      <c r="AY13" s="1" t="s">
        <v>98</v>
      </c>
    </row>
    <row r="14" spans="1:52">
      <c r="G14" s="1" t="s">
        <v>476</v>
      </c>
      <c r="I14" s="1" t="s">
        <v>496</v>
      </c>
      <c r="L14" s="1" t="s">
        <v>566</v>
      </c>
      <c r="M14" s="1" t="s">
        <v>598</v>
      </c>
      <c r="N14" s="1" t="s">
        <v>631</v>
      </c>
      <c r="O14" s="1" t="s">
        <v>657</v>
      </c>
      <c r="P14" s="1" t="s">
        <v>672</v>
      </c>
      <c r="Q14" s="1" t="s">
        <v>712</v>
      </c>
      <c r="R14" s="1" t="s">
        <v>738</v>
      </c>
      <c r="V14" s="1" t="s">
        <v>801</v>
      </c>
      <c r="W14" s="1" t="s">
        <v>836</v>
      </c>
      <c r="AA14" s="1" t="s">
        <v>881</v>
      </c>
      <c r="AB14" s="1" t="s">
        <v>894</v>
      </c>
      <c r="AC14" s="1" t="s">
        <v>921</v>
      </c>
      <c r="AF14" s="1" t="s">
        <v>948</v>
      </c>
      <c r="AG14" s="1" t="s">
        <v>962</v>
      </c>
      <c r="AH14" s="1" t="s">
        <v>995</v>
      </c>
      <c r="AO14" s="1" t="s">
        <v>1025</v>
      </c>
      <c r="AP14" s="1" t="s">
        <v>1048</v>
      </c>
      <c r="AQ14" s="1" t="s">
        <v>1095</v>
      </c>
      <c r="AT14" s="1" t="s">
        <v>99</v>
      </c>
      <c r="AW14" s="1" t="s">
        <v>99</v>
      </c>
      <c r="AX14" s="1" t="s">
        <v>99</v>
      </c>
      <c r="AY14" s="1" t="s">
        <v>99</v>
      </c>
    </row>
    <row r="15" spans="1:52">
      <c r="G15" s="1" t="s">
        <v>477</v>
      </c>
      <c r="I15" s="1" t="s">
        <v>497</v>
      </c>
      <c r="L15" s="1" t="s">
        <v>567</v>
      </c>
      <c r="M15" s="1" t="s">
        <v>599</v>
      </c>
      <c r="N15" s="1" t="s">
        <v>632</v>
      </c>
      <c r="O15" s="1" t="s">
        <v>658</v>
      </c>
      <c r="P15" s="1" t="s">
        <v>673</v>
      </c>
      <c r="Q15" s="1" t="s">
        <v>713</v>
      </c>
      <c r="R15" s="1" t="s">
        <v>739</v>
      </c>
      <c r="V15" s="1" t="s">
        <v>802</v>
      </c>
      <c r="W15" s="1" t="s">
        <v>837</v>
      </c>
      <c r="AB15" s="1" t="s">
        <v>895</v>
      </c>
      <c r="AC15" s="1" t="s">
        <v>922</v>
      </c>
      <c r="AF15" s="1" t="s">
        <v>949</v>
      </c>
      <c r="AG15" s="1" t="s">
        <v>963</v>
      </c>
      <c r="AH15" s="1" t="s">
        <v>996</v>
      </c>
      <c r="AO15" s="1" t="s">
        <v>1026</v>
      </c>
      <c r="AP15" s="1" t="s">
        <v>1050</v>
      </c>
      <c r="AQ15" s="1" t="s">
        <v>1097</v>
      </c>
      <c r="AT15" s="1" t="s">
        <v>100</v>
      </c>
      <c r="AW15" s="1" t="s">
        <v>100</v>
      </c>
      <c r="AX15" s="1" t="s">
        <v>100</v>
      </c>
      <c r="AY15" s="1" t="s">
        <v>100</v>
      </c>
    </row>
    <row r="16" spans="1:52">
      <c r="G16" s="1" t="s">
        <v>478</v>
      </c>
      <c r="I16" s="1" t="s">
        <v>498</v>
      </c>
      <c r="L16" s="1" t="s">
        <v>568</v>
      </c>
      <c r="M16" s="1" t="s">
        <v>600</v>
      </c>
      <c r="N16" s="1" t="s">
        <v>633</v>
      </c>
      <c r="O16" s="1" t="s">
        <v>659</v>
      </c>
      <c r="P16" s="1" t="s">
        <v>674</v>
      </c>
      <c r="Q16" s="1" t="s">
        <v>714</v>
      </c>
      <c r="R16" s="1" t="s">
        <v>740</v>
      </c>
      <c r="V16" s="1" t="s">
        <v>803</v>
      </c>
      <c r="W16" s="1" t="s">
        <v>838</v>
      </c>
      <c r="AB16" s="1" t="s">
        <v>896</v>
      </c>
      <c r="AC16" s="1" t="s">
        <v>923</v>
      </c>
      <c r="AG16" s="1" t="s">
        <v>964</v>
      </c>
      <c r="AO16" s="1" t="s">
        <v>1027</v>
      </c>
      <c r="AP16" s="1" t="s">
        <v>1052</v>
      </c>
      <c r="AQ16" s="1" t="s">
        <v>1099</v>
      </c>
      <c r="AT16" s="1" t="s">
        <v>101</v>
      </c>
      <c r="AW16" s="1" t="s">
        <v>101</v>
      </c>
      <c r="AX16" s="1" t="s">
        <v>101</v>
      </c>
      <c r="AY16" s="1" t="s">
        <v>101</v>
      </c>
    </row>
    <row r="17" spans="1:51">
      <c r="G17" s="1" t="s">
        <v>479</v>
      </c>
      <c r="I17" s="1" t="s">
        <v>499</v>
      </c>
      <c r="L17" s="1" t="s">
        <v>569</v>
      </c>
      <c r="M17" s="1" t="s">
        <v>601</v>
      </c>
      <c r="N17" s="1" t="s">
        <v>634</v>
      </c>
      <c r="P17" s="1" t="s">
        <v>675</v>
      </c>
      <c r="Q17" s="1" t="s">
        <v>715</v>
      </c>
      <c r="R17" s="1" t="s">
        <v>741</v>
      </c>
      <c r="V17" s="1" t="s">
        <v>804</v>
      </c>
      <c r="W17" s="1" t="s">
        <v>839</v>
      </c>
      <c r="AB17" s="1" t="s">
        <v>897</v>
      </c>
      <c r="AC17" s="1" t="s">
        <v>924</v>
      </c>
      <c r="AG17" s="1" t="s">
        <v>965</v>
      </c>
      <c r="AO17" s="1" t="s">
        <v>1028</v>
      </c>
      <c r="AP17" s="1" t="s">
        <v>1022</v>
      </c>
      <c r="AQ17" s="1" t="s">
        <v>1069</v>
      </c>
      <c r="AT17" s="1" t="s">
        <v>102</v>
      </c>
      <c r="AW17" s="1" t="s">
        <v>102</v>
      </c>
      <c r="AX17" s="1" t="s">
        <v>102</v>
      </c>
      <c r="AY17" s="1" t="s">
        <v>102</v>
      </c>
    </row>
    <row r="18" spans="1:51">
      <c r="G18" s="1" t="s">
        <v>480</v>
      </c>
      <c r="I18" s="1" t="s">
        <v>500</v>
      </c>
      <c r="L18" s="1" t="s">
        <v>570</v>
      </c>
      <c r="M18" s="1" t="s">
        <v>602</v>
      </c>
      <c r="N18" s="1" t="s">
        <v>635</v>
      </c>
      <c r="P18" s="1" t="s">
        <v>676</v>
      </c>
      <c r="Q18" s="1" t="s">
        <v>716</v>
      </c>
      <c r="R18" s="1" t="s">
        <v>742</v>
      </c>
      <c r="V18" s="1" t="s">
        <v>805</v>
      </c>
      <c r="W18" s="1" t="s">
        <v>840</v>
      </c>
      <c r="AB18" s="1" t="s">
        <v>898</v>
      </c>
      <c r="AC18" s="1" t="s">
        <v>925</v>
      </c>
      <c r="AG18" s="1" t="s">
        <v>966</v>
      </c>
      <c r="AO18" s="1" t="s">
        <v>1029</v>
      </c>
      <c r="AP18" s="1" t="s">
        <v>1035</v>
      </c>
      <c r="AQ18" s="1" t="s">
        <v>1082</v>
      </c>
      <c r="AT18" s="1" t="s">
        <v>103</v>
      </c>
      <c r="AW18" s="1" t="s">
        <v>103</v>
      </c>
      <c r="AX18" s="1" t="s">
        <v>103</v>
      </c>
      <c r="AY18" s="1" t="s">
        <v>103</v>
      </c>
    </row>
    <row r="19" spans="1:51">
      <c r="A19" s="1" t="s">
        <v>73</v>
      </c>
      <c r="B19" s="1" t="s">
        <v>1274</v>
      </c>
      <c r="D19" s="1" t="s">
        <v>1246</v>
      </c>
      <c r="E19" s="1" t="s">
        <v>1247</v>
      </c>
      <c r="G19" s="1" t="s">
        <v>481</v>
      </c>
      <c r="I19" s="1" t="s">
        <v>501</v>
      </c>
      <c r="L19" s="1" t="s">
        <v>571</v>
      </c>
      <c r="M19" s="1" t="s">
        <v>603</v>
      </c>
      <c r="N19" s="1" t="s">
        <v>636</v>
      </c>
      <c r="P19" s="1" t="s">
        <v>677</v>
      </c>
      <c r="Q19" s="1" t="s">
        <v>717</v>
      </c>
      <c r="R19" s="1" t="s">
        <v>743</v>
      </c>
      <c r="V19" s="1" t="s">
        <v>806</v>
      </c>
      <c r="AB19" s="1" t="s">
        <v>899</v>
      </c>
      <c r="AC19" s="1" t="s">
        <v>926</v>
      </c>
      <c r="AG19" s="1" t="s">
        <v>967</v>
      </c>
      <c r="AO19" s="1" t="s">
        <v>1030</v>
      </c>
      <c r="AP19" s="1" t="s">
        <v>1017</v>
      </c>
      <c r="AQ19" s="1" t="s">
        <v>1064</v>
      </c>
      <c r="AT19" s="1" t="s">
        <v>104</v>
      </c>
      <c r="AW19" s="1" t="s">
        <v>104</v>
      </c>
      <c r="AX19" s="1" t="s">
        <v>104</v>
      </c>
      <c r="AY19" s="1" t="s">
        <v>104</v>
      </c>
    </row>
    <row r="20" spans="1:51">
      <c r="A20" s="1" t="s">
        <v>1268</v>
      </c>
      <c r="B20" s="1" t="s">
        <v>1267</v>
      </c>
      <c r="D20" s="1" t="s">
        <v>1111</v>
      </c>
      <c r="E20" s="1" t="s">
        <v>1254</v>
      </c>
      <c r="I20" s="1" t="s">
        <v>502</v>
      </c>
      <c r="L20" s="1" t="s">
        <v>572</v>
      </c>
      <c r="M20" s="1" t="s">
        <v>604</v>
      </c>
      <c r="N20" s="1" t="s">
        <v>637</v>
      </c>
      <c r="P20" s="1" t="s">
        <v>678</v>
      </c>
      <c r="Q20" s="1" t="s">
        <v>718</v>
      </c>
      <c r="R20" s="1" t="s">
        <v>744</v>
      </c>
      <c r="V20" s="1" t="s">
        <v>807</v>
      </c>
      <c r="AB20" s="1" t="s">
        <v>900</v>
      </c>
      <c r="AG20" s="1" t="s">
        <v>526</v>
      </c>
      <c r="AO20" s="1" t="s">
        <v>1031</v>
      </c>
      <c r="AP20" s="1" t="s">
        <v>1046</v>
      </c>
      <c r="AQ20" s="1" t="s">
        <v>1093</v>
      </c>
      <c r="AT20" s="1" t="s">
        <v>105</v>
      </c>
      <c r="AW20" s="1" t="s">
        <v>105</v>
      </c>
      <c r="AX20" s="1" t="s">
        <v>105</v>
      </c>
      <c r="AY20" s="1" t="s">
        <v>105</v>
      </c>
    </row>
    <row r="21" spans="1:51">
      <c r="A21" s="1" t="s">
        <v>1266</v>
      </c>
      <c r="B21" s="1" t="s">
        <v>1265</v>
      </c>
      <c r="D21" s="1" t="s">
        <v>1109</v>
      </c>
      <c r="E21" s="1" t="s">
        <v>1252</v>
      </c>
      <c r="I21" s="1" t="s">
        <v>503</v>
      </c>
      <c r="L21" s="1" t="s">
        <v>573</v>
      </c>
      <c r="M21" s="1" t="s">
        <v>605</v>
      </c>
      <c r="N21" s="1" t="s">
        <v>638</v>
      </c>
      <c r="P21" s="1" t="s">
        <v>679</v>
      </c>
      <c r="Q21" s="1" t="s">
        <v>719</v>
      </c>
      <c r="R21" s="1" t="s">
        <v>745</v>
      </c>
      <c r="V21" s="1" t="s">
        <v>808</v>
      </c>
      <c r="AB21" s="1" t="s">
        <v>901</v>
      </c>
      <c r="AG21" s="1" t="s">
        <v>968</v>
      </c>
      <c r="AO21" s="1" t="s">
        <v>1032</v>
      </c>
      <c r="AP21" s="1" t="s">
        <v>1030</v>
      </c>
      <c r="AQ21" s="1" t="s">
        <v>1077</v>
      </c>
      <c r="AT21" s="1" t="s">
        <v>106</v>
      </c>
      <c r="AW21" s="1" t="s">
        <v>106</v>
      </c>
      <c r="AX21" s="1" t="s">
        <v>106</v>
      </c>
      <c r="AY21" s="1" t="s">
        <v>106</v>
      </c>
    </row>
    <row r="22" spans="1:51">
      <c r="A22" s="1" t="s">
        <v>1273</v>
      </c>
      <c r="B22" s="1" t="s">
        <v>1272</v>
      </c>
      <c r="D22" s="1" t="s">
        <v>1107</v>
      </c>
      <c r="E22" s="1" t="s">
        <v>1249</v>
      </c>
      <c r="I22" s="1" t="s">
        <v>504</v>
      </c>
      <c r="L22" s="1" t="s">
        <v>574</v>
      </c>
      <c r="M22" s="1" t="s">
        <v>606</v>
      </c>
      <c r="N22" s="1" t="s">
        <v>639</v>
      </c>
      <c r="P22" s="1" t="s">
        <v>680</v>
      </c>
      <c r="Q22" s="1" t="s">
        <v>720</v>
      </c>
      <c r="R22" s="1" t="s">
        <v>746</v>
      </c>
      <c r="V22" s="1" t="s">
        <v>809</v>
      </c>
      <c r="AB22" s="1" t="s">
        <v>902</v>
      </c>
      <c r="AG22" s="1" t="s">
        <v>969</v>
      </c>
      <c r="AO22" s="1" t="s">
        <v>1033</v>
      </c>
      <c r="AP22" s="1" t="s">
        <v>1036</v>
      </c>
      <c r="AQ22" s="1" t="s">
        <v>1083</v>
      </c>
      <c r="AT22" s="1" t="s">
        <v>107</v>
      </c>
      <c r="AW22" s="1" t="s">
        <v>107</v>
      </c>
      <c r="AX22" s="1" t="s">
        <v>107</v>
      </c>
      <c r="AY22" s="1" t="s">
        <v>107</v>
      </c>
    </row>
    <row r="23" spans="1:51">
      <c r="A23" s="1" t="s">
        <v>74</v>
      </c>
      <c r="B23" s="1" t="s">
        <v>1264</v>
      </c>
      <c r="D23" s="1" t="s">
        <v>88</v>
      </c>
      <c r="E23" s="1" t="s">
        <v>1248</v>
      </c>
      <c r="I23" s="1" t="s">
        <v>505</v>
      </c>
      <c r="L23" s="1" t="s">
        <v>575</v>
      </c>
      <c r="M23" s="1" t="s">
        <v>607</v>
      </c>
      <c r="N23" s="1" t="s">
        <v>640</v>
      </c>
      <c r="P23" s="1" t="s">
        <v>681</v>
      </c>
      <c r="Q23" s="1" t="s">
        <v>721</v>
      </c>
      <c r="R23" s="1" t="s">
        <v>747</v>
      </c>
      <c r="V23" s="1" t="s">
        <v>810</v>
      </c>
      <c r="AB23" s="1" t="s">
        <v>903</v>
      </c>
      <c r="AG23" s="1" t="s">
        <v>970</v>
      </c>
      <c r="AO23" s="1" t="s">
        <v>1034</v>
      </c>
      <c r="AP23" s="1" t="s">
        <v>1057</v>
      </c>
      <c r="AQ23" s="1" t="s">
        <v>1104</v>
      </c>
      <c r="AT23" s="1" t="s">
        <v>108</v>
      </c>
      <c r="AW23" s="1" t="s">
        <v>108</v>
      </c>
      <c r="AX23" s="1" t="s">
        <v>108</v>
      </c>
      <c r="AY23" s="1" t="s">
        <v>108</v>
      </c>
    </row>
    <row r="24" spans="1:51">
      <c r="A24" s="1" t="s">
        <v>1271</v>
      </c>
      <c r="B24" s="1" t="s">
        <v>1269</v>
      </c>
      <c r="D24" s="1" t="s">
        <v>87</v>
      </c>
      <c r="E24" s="1" t="s">
        <v>1250</v>
      </c>
      <c r="I24" s="1" t="s">
        <v>506</v>
      </c>
      <c r="L24" s="1" t="s">
        <v>576</v>
      </c>
      <c r="M24" s="1" t="s">
        <v>608</v>
      </c>
      <c r="N24" s="1" t="s">
        <v>641</v>
      </c>
      <c r="P24" s="1" t="s">
        <v>682</v>
      </c>
      <c r="Q24" s="1" t="s">
        <v>722</v>
      </c>
      <c r="R24" s="1" t="s">
        <v>748</v>
      </c>
      <c r="V24" s="1" t="s">
        <v>811</v>
      </c>
      <c r="AB24" s="1" t="s">
        <v>904</v>
      </c>
      <c r="AG24" s="1" t="s">
        <v>971</v>
      </c>
      <c r="AO24" s="1" t="s">
        <v>1035</v>
      </c>
      <c r="AP24" s="1" t="s">
        <v>1016</v>
      </c>
      <c r="AQ24" s="1" t="s">
        <v>1063</v>
      </c>
      <c r="AT24" s="1" t="s">
        <v>109</v>
      </c>
      <c r="AW24" s="1" t="s">
        <v>109</v>
      </c>
      <c r="AX24" s="1" t="s">
        <v>109</v>
      </c>
      <c r="AY24" s="1" t="s">
        <v>109</v>
      </c>
    </row>
    <row r="25" spans="1:51">
      <c r="A25" s="1" t="s">
        <v>1270</v>
      </c>
      <c r="B25" s="1" t="s">
        <v>1269</v>
      </c>
      <c r="D25" s="1" t="s">
        <v>1108</v>
      </c>
      <c r="E25" s="1" t="s">
        <v>1251</v>
      </c>
      <c r="I25" s="1" t="s">
        <v>507</v>
      </c>
      <c r="L25" s="1" t="s">
        <v>577</v>
      </c>
      <c r="M25" s="1" t="s">
        <v>609</v>
      </c>
      <c r="N25" s="1" t="s">
        <v>642</v>
      </c>
      <c r="P25" s="1" t="s">
        <v>683</v>
      </c>
      <c r="Q25" s="1" t="s">
        <v>723</v>
      </c>
      <c r="R25" s="1" t="s">
        <v>749</v>
      </c>
      <c r="V25" s="1" t="s">
        <v>812</v>
      </c>
      <c r="AB25" s="1" t="s">
        <v>905</v>
      </c>
      <c r="AG25" s="1" t="s">
        <v>972</v>
      </c>
      <c r="AO25" s="1" t="s">
        <v>1036</v>
      </c>
      <c r="AP25" s="1" t="s">
        <v>1026</v>
      </c>
      <c r="AQ25" s="1" t="s">
        <v>1073</v>
      </c>
      <c r="AT25" s="1" t="s">
        <v>110</v>
      </c>
      <c r="AW25" s="1" t="s">
        <v>110</v>
      </c>
      <c r="AX25" s="1" t="s">
        <v>110</v>
      </c>
      <c r="AY25" s="1" t="s">
        <v>110</v>
      </c>
    </row>
    <row r="26" spans="1:51">
      <c r="D26" s="1" t="s">
        <v>1110</v>
      </c>
      <c r="E26" s="1" t="s">
        <v>1253</v>
      </c>
      <c r="I26" s="1" t="s">
        <v>508</v>
      </c>
      <c r="L26" s="1" t="s">
        <v>578</v>
      </c>
      <c r="M26" s="1" t="s">
        <v>610</v>
      </c>
      <c r="N26" s="1" t="s">
        <v>643</v>
      </c>
      <c r="P26" s="1" t="s">
        <v>684</v>
      </c>
      <c r="Q26" s="1" t="s">
        <v>724</v>
      </c>
      <c r="R26" s="1" t="s">
        <v>750</v>
      </c>
      <c r="V26" s="1" t="s">
        <v>813</v>
      </c>
      <c r="AB26" s="1" t="s">
        <v>906</v>
      </c>
      <c r="AG26" s="1" t="s">
        <v>973</v>
      </c>
      <c r="AO26" s="1" t="s">
        <v>1037</v>
      </c>
      <c r="AP26" s="1" t="s">
        <v>1025</v>
      </c>
      <c r="AQ26" s="1" t="s">
        <v>1072</v>
      </c>
      <c r="AT26" s="1" t="s">
        <v>111</v>
      </c>
      <c r="AW26" s="1" t="s">
        <v>111</v>
      </c>
      <c r="AX26" s="1" t="s">
        <v>111</v>
      </c>
      <c r="AY26" s="1" t="s">
        <v>111</v>
      </c>
    </row>
    <row r="27" spans="1:51">
      <c r="I27" s="1" t="s">
        <v>509</v>
      </c>
      <c r="L27" s="1" t="s">
        <v>579</v>
      </c>
      <c r="M27" s="1" t="s">
        <v>611</v>
      </c>
      <c r="N27" s="1" t="s">
        <v>644</v>
      </c>
      <c r="P27" s="1" t="s">
        <v>685</v>
      </c>
      <c r="Q27" s="1" t="s">
        <v>725</v>
      </c>
      <c r="R27" s="1" t="s">
        <v>751</v>
      </c>
      <c r="V27" s="1" t="s">
        <v>814</v>
      </c>
      <c r="AB27" s="1" t="s">
        <v>907</v>
      </c>
      <c r="AG27" s="1" t="s">
        <v>974</v>
      </c>
      <c r="AO27" s="1" t="s">
        <v>1038</v>
      </c>
      <c r="AP27" s="1" t="s">
        <v>1013</v>
      </c>
      <c r="AQ27" s="1" t="s">
        <v>1060</v>
      </c>
      <c r="AT27" s="1" t="s">
        <v>112</v>
      </c>
      <c r="AW27" s="1" t="s">
        <v>112</v>
      </c>
      <c r="AX27" s="1" t="s">
        <v>112</v>
      </c>
      <c r="AY27" s="1" t="s">
        <v>112</v>
      </c>
    </row>
    <row r="28" spans="1:51">
      <c r="I28" s="1" t="s">
        <v>510</v>
      </c>
      <c r="L28" s="1" t="s">
        <v>580</v>
      </c>
      <c r="M28" s="1" t="s">
        <v>612</v>
      </c>
      <c r="P28" s="1" t="s">
        <v>686</v>
      </c>
      <c r="R28" s="1" t="s">
        <v>752</v>
      </c>
      <c r="V28" s="1" t="s">
        <v>815</v>
      </c>
      <c r="AB28" s="1" t="s">
        <v>908</v>
      </c>
      <c r="AG28" s="1" t="s">
        <v>975</v>
      </c>
      <c r="AO28" s="1" t="s">
        <v>1039</v>
      </c>
      <c r="AP28" s="1" t="s">
        <v>1033</v>
      </c>
      <c r="AQ28" s="1" t="s">
        <v>1080</v>
      </c>
      <c r="AT28" s="1" t="s">
        <v>113</v>
      </c>
      <c r="AW28" s="1" t="s">
        <v>113</v>
      </c>
      <c r="AX28" s="1" t="s">
        <v>113</v>
      </c>
      <c r="AY28" s="1" t="s">
        <v>113</v>
      </c>
    </row>
    <row r="29" spans="1:51">
      <c r="A29" s="1" t="s">
        <v>73</v>
      </c>
      <c r="I29" s="1" t="s">
        <v>511</v>
      </c>
      <c r="L29" s="1" t="s">
        <v>581</v>
      </c>
      <c r="M29" s="1" t="s">
        <v>613</v>
      </c>
      <c r="P29" s="1" t="s">
        <v>687</v>
      </c>
      <c r="R29" s="1" t="s">
        <v>753</v>
      </c>
      <c r="V29" s="1" t="s">
        <v>816</v>
      </c>
      <c r="AG29" s="1" t="s">
        <v>976</v>
      </c>
      <c r="AO29" s="1" t="s">
        <v>1040</v>
      </c>
      <c r="AP29" s="1" t="s">
        <v>1028</v>
      </c>
      <c r="AQ29" s="1" t="s">
        <v>1075</v>
      </c>
      <c r="AT29" s="1" t="s">
        <v>114</v>
      </c>
      <c r="AW29" s="1" t="s">
        <v>114</v>
      </c>
      <c r="AX29" s="1" t="s">
        <v>114</v>
      </c>
      <c r="AY29" s="1" t="s">
        <v>114</v>
      </c>
    </row>
    <row r="30" spans="1:51">
      <c r="A30" s="1" t="s">
        <v>74</v>
      </c>
      <c r="I30" s="1" t="s">
        <v>512</v>
      </c>
      <c r="L30" s="1" t="s">
        <v>582</v>
      </c>
      <c r="M30" s="1" t="s">
        <v>614</v>
      </c>
      <c r="P30" s="1" t="s">
        <v>688</v>
      </c>
      <c r="R30" s="1" t="s">
        <v>754</v>
      </c>
      <c r="V30" s="1" t="s">
        <v>817</v>
      </c>
      <c r="AG30" s="1" t="s">
        <v>977</v>
      </c>
      <c r="AO30" s="1" t="s">
        <v>1041</v>
      </c>
      <c r="AP30" s="1" t="s">
        <v>1023</v>
      </c>
      <c r="AQ30" s="1" t="s">
        <v>1070</v>
      </c>
      <c r="AT30" s="1" t="s">
        <v>115</v>
      </c>
      <c r="AW30" s="1" t="s">
        <v>115</v>
      </c>
      <c r="AX30" s="1" t="s">
        <v>115</v>
      </c>
      <c r="AY30" s="1" t="s">
        <v>115</v>
      </c>
    </row>
    <row r="31" spans="1:51">
      <c r="A31" s="1" t="s">
        <v>1266</v>
      </c>
      <c r="I31" s="1" t="s">
        <v>513</v>
      </c>
      <c r="L31" s="1" t="s">
        <v>583</v>
      </c>
      <c r="M31" s="1" t="s">
        <v>615</v>
      </c>
      <c r="P31" s="1" t="s">
        <v>689</v>
      </c>
      <c r="R31" s="1" t="s">
        <v>755</v>
      </c>
      <c r="V31" s="1" t="s">
        <v>818</v>
      </c>
      <c r="AG31" s="1" t="s">
        <v>525</v>
      </c>
      <c r="AO31" s="1" t="s">
        <v>1042</v>
      </c>
      <c r="AP31" s="1" t="s">
        <v>1038</v>
      </c>
      <c r="AQ31" s="1" t="s">
        <v>1085</v>
      </c>
      <c r="AT31" s="1" t="s">
        <v>116</v>
      </c>
      <c r="AW31" s="1" t="s">
        <v>116</v>
      </c>
      <c r="AX31" s="1" t="s">
        <v>116</v>
      </c>
      <c r="AY31" s="1" t="s">
        <v>116</v>
      </c>
    </row>
    <row r="32" spans="1:51">
      <c r="A32" s="1" t="s">
        <v>1268</v>
      </c>
      <c r="I32" s="1" t="s">
        <v>514</v>
      </c>
      <c r="L32" s="1" t="s">
        <v>584</v>
      </c>
      <c r="M32" s="1" t="s">
        <v>616</v>
      </c>
      <c r="P32" s="1" t="s">
        <v>690</v>
      </c>
      <c r="R32" s="1" t="s">
        <v>756</v>
      </c>
      <c r="V32" s="1" t="s">
        <v>819</v>
      </c>
      <c r="AG32" s="1" t="s">
        <v>978</v>
      </c>
      <c r="AO32" s="1" t="s">
        <v>1043</v>
      </c>
      <c r="AP32" s="1" t="s">
        <v>1055</v>
      </c>
      <c r="AQ32" s="1" t="s">
        <v>1102</v>
      </c>
      <c r="AT32" s="1" t="s">
        <v>117</v>
      </c>
      <c r="AW32" s="1" t="s">
        <v>117</v>
      </c>
      <c r="AX32" s="1" t="s">
        <v>117</v>
      </c>
      <c r="AY32" s="1" t="s">
        <v>117</v>
      </c>
    </row>
    <row r="33" spans="1:51">
      <c r="A33" s="1" t="s">
        <v>1270</v>
      </c>
      <c r="I33" s="1" t="s">
        <v>515</v>
      </c>
      <c r="L33" s="1" t="s">
        <v>585</v>
      </c>
      <c r="M33" s="1" t="s">
        <v>617</v>
      </c>
      <c r="P33" s="1" t="s">
        <v>691</v>
      </c>
      <c r="R33" s="1" t="s">
        <v>757</v>
      </c>
      <c r="V33" s="1" t="s">
        <v>820</v>
      </c>
      <c r="AG33" s="1" t="s">
        <v>979</v>
      </c>
      <c r="AO33" s="1" t="s">
        <v>1044</v>
      </c>
      <c r="AP33" s="1" t="s">
        <v>1053</v>
      </c>
      <c r="AQ33" s="1" t="s">
        <v>1100</v>
      </c>
      <c r="AT33" s="1" t="s">
        <v>118</v>
      </c>
      <c r="AW33" s="1" t="s">
        <v>118</v>
      </c>
      <c r="AX33" s="1" t="s">
        <v>118</v>
      </c>
      <c r="AY33" s="1" t="s">
        <v>118</v>
      </c>
    </row>
    <row r="34" spans="1:51">
      <c r="A34" s="1" t="s">
        <v>1271</v>
      </c>
      <c r="I34" s="1" t="s">
        <v>516</v>
      </c>
      <c r="M34" s="1" t="s">
        <v>618</v>
      </c>
      <c r="P34" s="1" t="s">
        <v>692</v>
      </c>
      <c r="R34" s="1" t="s">
        <v>758</v>
      </c>
      <c r="V34" s="1" t="s">
        <v>821</v>
      </c>
      <c r="AG34" s="1" t="s">
        <v>980</v>
      </c>
      <c r="AO34" s="1" t="s">
        <v>1045</v>
      </c>
      <c r="AP34" s="1" t="s">
        <v>1031</v>
      </c>
      <c r="AQ34" s="1" t="s">
        <v>1078</v>
      </c>
      <c r="AT34" s="1" t="s">
        <v>119</v>
      </c>
      <c r="AW34" s="1" t="s">
        <v>119</v>
      </c>
      <c r="AX34" s="1" t="s">
        <v>119</v>
      </c>
      <c r="AY34" s="1" t="s">
        <v>119</v>
      </c>
    </row>
    <row r="35" spans="1:51">
      <c r="A35" s="1" t="s">
        <v>1273</v>
      </c>
      <c r="I35" s="1" t="s">
        <v>517</v>
      </c>
      <c r="P35" s="1" t="s">
        <v>693</v>
      </c>
      <c r="R35" s="1" t="s">
        <v>759</v>
      </c>
      <c r="V35" s="1" t="s">
        <v>822</v>
      </c>
      <c r="AG35" s="1" t="s">
        <v>981</v>
      </c>
      <c r="AO35" s="1" t="s">
        <v>1046</v>
      </c>
      <c r="AP35" s="1" t="s">
        <v>1042</v>
      </c>
      <c r="AQ35" s="1" t="s">
        <v>1089</v>
      </c>
      <c r="AT35" s="1" t="s">
        <v>122</v>
      </c>
      <c r="AW35" s="1" t="s">
        <v>122</v>
      </c>
      <c r="AX35" s="1" t="s">
        <v>122</v>
      </c>
      <c r="AY35" s="1" t="s">
        <v>122</v>
      </c>
    </row>
    <row r="36" spans="1:51">
      <c r="I36" s="1" t="s">
        <v>518</v>
      </c>
      <c r="P36" s="1" t="s">
        <v>694</v>
      </c>
      <c r="R36" s="1" t="s">
        <v>760</v>
      </c>
      <c r="V36" s="1" t="s">
        <v>823</v>
      </c>
      <c r="AG36" s="1" t="s">
        <v>162</v>
      </c>
      <c r="AO36" s="1" t="s">
        <v>1047</v>
      </c>
      <c r="AP36" s="1" t="s">
        <v>1043</v>
      </c>
      <c r="AQ36" s="1" t="s">
        <v>1090</v>
      </c>
      <c r="AT36" s="1" t="s">
        <v>123</v>
      </c>
      <c r="AW36" s="1" t="s">
        <v>123</v>
      </c>
      <c r="AX36" s="1" t="s">
        <v>123</v>
      </c>
      <c r="AY36" s="1" t="s">
        <v>123</v>
      </c>
    </row>
    <row r="37" spans="1:51">
      <c r="I37" s="1" t="s">
        <v>519</v>
      </c>
      <c r="P37" s="1" t="s">
        <v>695</v>
      </c>
      <c r="AG37" s="1" t="s">
        <v>982</v>
      </c>
      <c r="AO37" s="1" t="s">
        <v>1048</v>
      </c>
      <c r="AP37" s="1" t="s">
        <v>1024</v>
      </c>
      <c r="AQ37" s="1" t="s">
        <v>1071</v>
      </c>
      <c r="AT37" s="1" t="s">
        <v>124</v>
      </c>
      <c r="AW37" s="1" t="s">
        <v>124</v>
      </c>
      <c r="AX37" s="1" t="s">
        <v>124</v>
      </c>
      <c r="AY37" s="1" t="s">
        <v>124</v>
      </c>
    </row>
    <row r="38" spans="1:51">
      <c r="I38" s="1" t="s">
        <v>520</v>
      </c>
      <c r="P38" s="1" t="s">
        <v>696</v>
      </c>
      <c r="AO38" s="1" t="s">
        <v>1049</v>
      </c>
      <c r="AP38" s="1" t="s">
        <v>1047</v>
      </c>
      <c r="AQ38" s="1" t="s">
        <v>1094</v>
      </c>
      <c r="AT38" s="1" t="s">
        <v>125</v>
      </c>
      <c r="AW38" s="1" t="s">
        <v>125</v>
      </c>
      <c r="AX38" s="1" t="s">
        <v>125</v>
      </c>
      <c r="AY38" s="1" t="s">
        <v>125</v>
      </c>
    </row>
    <row r="39" spans="1:51">
      <c r="I39" s="1" t="s">
        <v>521</v>
      </c>
      <c r="P39" s="1" t="s">
        <v>697</v>
      </c>
      <c r="AO39" s="1" t="s">
        <v>1050</v>
      </c>
      <c r="AP39" s="1" t="s">
        <v>1020</v>
      </c>
      <c r="AQ39" s="1" t="s">
        <v>1067</v>
      </c>
      <c r="AT39" s="1" t="s">
        <v>126</v>
      </c>
      <c r="AW39" s="1" t="s">
        <v>126</v>
      </c>
      <c r="AX39" s="1" t="s">
        <v>126</v>
      </c>
      <c r="AY39" s="1" t="s">
        <v>126</v>
      </c>
    </row>
    <row r="40" spans="1:51">
      <c r="I40" s="1" t="s">
        <v>522</v>
      </c>
      <c r="P40" s="1" t="s">
        <v>698</v>
      </c>
      <c r="AO40" s="1" t="s">
        <v>1051</v>
      </c>
      <c r="AP40" s="1" t="s">
        <v>1040</v>
      </c>
      <c r="AQ40" s="1" t="s">
        <v>1087</v>
      </c>
      <c r="AT40" s="1" t="s">
        <v>127</v>
      </c>
      <c r="AW40" s="1" t="s">
        <v>127</v>
      </c>
      <c r="AX40" s="1" t="s">
        <v>127</v>
      </c>
      <c r="AY40" s="1" t="s">
        <v>127</v>
      </c>
    </row>
    <row r="41" spans="1:51">
      <c r="I41" s="1" t="s">
        <v>523</v>
      </c>
      <c r="P41" s="1" t="s">
        <v>699</v>
      </c>
      <c r="AO41" s="1" t="s">
        <v>1052</v>
      </c>
      <c r="AP41" s="1" t="s">
        <v>1027</v>
      </c>
      <c r="AQ41" s="1" t="s">
        <v>1074</v>
      </c>
      <c r="AT41" s="1" t="s">
        <v>128</v>
      </c>
      <c r="AW41" s="1" t="s">
        <v>128</v>
      </c>
      <c r="AX41" s="1" t="s">
        <v>128</v>
      </c>
      <c r="AY41" s="1" t="s">
        <v>128</v>
      </c>
    </row>
    <row r="42" spans="1:51">
      <c r="I42" s="1" t="s">
        <v>524</v>
      </c>
      <c r="AO42" s="1" t="s">
        <v>1053</v>
      </c>
      <c r="AP42" s="1" t="s">
        <v>1029</v>
      </c>
      <c r="AQ42" s="1" t="s">
        <v>1076</v>
      </c>
      <c r="AT42" s="1" t="s">
        <v>1285</v>
      </c>
      <c r="AW42" s="1" t="s">
        <v>1285</v>
      </c>
      <c r="AX42" s="1" t="s">
        <v>1285</v>
      </c>
      <c r="AY42" s="1" t="s">
        <v>1285</v>
      </c>
    </row>
    <row r="43" spans="1:51">
      <c r="I43" s="1" t="s">
        <v>525</v>
      </c>
      <c r="AO43" s="1" t="s">
        <v>1054</v>
      </c>
      <c r="AP43" s="1" t="s">
        <v>1051</v>
      </c>
      <c r="AQ43" s="1" t="s">
        <v>1098</v>
      </c>
      <c r="AT43" s="1" t="s">
        <v>1286</v>
      </c>
      <c r="AW43" s="1" t="s">
        <v>1286</v>
      </c>
      <c r="AX43" s="1" t="s">
        <v>1286</v>
      </c>
      <c r="AY43" s="1" t="s">
        <v>1286</v>
      </c>
    </row>
    <row r="44" spans="1:51">
      <c r="I44" s="1" t="s">
        <v>526</v>
      </c>
      <c r="AO44" s="1" t="s">
        <v>1055</v>
      </c>
      <c r="AP44" s="1" t="s">
        <v>1018</v>
      </c>
      <c r="AQ44" s="1" t="s">
        <v>1065</v>
      </c>
      <c r="AT44" s="1" t="s">
        <v>1287</v>
      </c>
      <c r="AW44" s="1" t="s">
        <v>1287</v>
      </c>
      <c r="AX44" s="1" t="s">
        <v>1287</v>
      </c>
      <c r="AY44" s="1" t="s">
        <v>1287</v>
      </c>
    </row>
    <row r="45" spans="1:51">
      <c r="I45" s="1" t="s">
        <v>527</v>
      </c>
      <c r="AO45" s="1" t="s">
        <v>1056</v>
      </c>
      <c r="AP45" s="1" t="s">
        <v>1039</v>
      </c>
      <c r="AQ45" s="1" t="s">
        <v>1086</v>
      </c>
      <c r="AT45" s="1" t="s">
        <v>1288</v>
      </c>
      <c r="AW45" s="1" t="s">
        <v>1288</v>
      </c>
      <c r="AX45" s="1" t="s">
        <v>1288</v>
      </c>
      <c r="AY45" s="1" t="s">
        <v>1288</v>
      </c>
    </row>
    <row r="46" spans="1:51">
      <c r="I46" s="1" t="s">
        <v>528</v>
      </c>
      <c r="AO46" s="1" t="s">
        <v>1057</v>
      </c>
      <c r="AP46" s="1" t="s">
        <v>1012</v>
      </c>
      <c r="AQ46" s="1" t="s">
        <v>1059</v>
      </c>
      <c r="AT46" s="1" t="s">
        <v>1289</v>
      </c>
      <c r="AW46" s="1" t="s">
        <v>1289</v>
      </c>
      <c r="AX46" s="1" t="s">
        <v>1289</v>
      </c>
      <c r="AY46" s="1" t="s">
        <v>1289</v>
      </c>
    </row>
    <row r="47" spans="1:51">
      <c r="I47" s="1" t="s">
        <v>529</v>
      </c>
      <c r="AO47" s="1" t="s">
        <v>1058</v>
      </c>
      <c r="AP47" s="1" t="s">
        <v>1041</v>
      </c>
      <c r="AQ47" s="1" t="s">
        <v>1088</v>
      </c>
      <c r="AT47" s="1" t="s">
        <v>1290</v>
      </c>
      <c r="AW47" s="1" t="s">
        <v>1290</v>
      </c>
      <c r="AX47" s="1" t="s">
        <v>1290</v>
      </c>
      <c r="AY47" s="1" t="s">
        <v>1290</v>
      </c>
    </row>
    <row r="48" spans="1:51">
      <c r="I48" s="1" t="s">
        <v>530</v>
      </c>
      <c r="AT48" s="1" t="s">
        <v>1291</v>
      </c>
      <c r="AW48" s="1" t="s">
        <v>1291</v>
      </c>
      <c r="AX48" s="1" t="s">
        <v>1291</v>
      </c>
      <c r="AY48" s="1" t="s">
        <v>1291</v>
      </c>
    </row>
    <row r="49" spans="9:51">
      <c r="I49" s="1" t="s">
        <v>531</v>
      </c>
      <c r="AT49" s="1" t="s">
        <v>1292</v>
      </c>
      <c r="AW49" s="1" t="s">
        <v>1292</v>
      </c>
      <c r="AX49" s="1" t="s">
        <v>1292</v>
      </c>
      <c r="AY49" s="1" t="s">
        <v>1292</v>
      </c>
    </row>
    <row r="50" spans="9:51">
      <c r="I50" s="1" t="s">
        <v>532</v>
      </c>
      <c r="AT50" s="1" t="s">
        <v>1293</v>
      </c>
      <c r="AW50" s="1" t="s">
        <v>1293</v>
      </c>
      <c r="AX50" s="1" t="s">
        <v>1293</v>
      </c>
      <c r="AY50" s="1" t="s">
        <v>1293</v>
      </c>
    </row>
    <row r="51" spans="9:51">
      <c r="I51" s="1" t="s">
        <v>533</v>
      </c>
      <c r="AT51" s="1" t="s">
        <v>1294</v>
      </c>
      <c r="AW51" s="1" t="s">
        <v>1294</v>
      </c>
      <c r="AX51" s="1" t="s">
        <v>1294</v>
      </c>
      <c r="AY51" s="1" t="s">
        <v>1294</v>
      </c>
    </row>
  </sheetData>
  <sortState xmlns:xlrd2="http://schemas.microsoft.com/office/spreadsheetml/2017/richdata2" ref="A19:B25">
    <sortCondition ref="A19:A25"/>
  </sortState>
  <phoneticPr fontId="1"/>
  <pageMargins left="0.7" right="0.7" top="0.75" bottom="0.75" header="0.3" footer="0.3"/>
  <pageSetup paperSize="9" orientation="portrait" horizontalDpi="0" verticalDpi="0"/>
  <tableParts count="4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242</vt:i4>
      </vt:variant>
    </vt:vector>
  </HeadingPairs>
  <TitlesOfParts>
    <vt:vector size="253" baseType="lpstr">
      <vt:lpstr>基本情報</vt:lpstr>
      <vt:lpstr>法人情報</vt:lpstr>
      <vt:lpstr>個人事業者情報</vt:lpstr>
      <vt:lpstr>店舗情報①</vt:lpstr>
      <vt:lpstr>店舗情報②</vt:lpstr>
      <vt:lpstr>店舗情報③</vt:lpstr>
      <vt:lpstr>店舗情報④</vt:lpstr>
      <vt:lpstr>店舗情報⑤</vt:lpstr>
      <vt:lpstr>参照マスタ</vt:lpstr>
      <vt:lpstr>連携ファイル作成シート</vt:lpstr>
      <vt:lpstr>連携CSV</vt:lpstr>
      <vt:lpstr>基本情報!Print_Area</vt:lpstr>
      <vt:lpstr>個人事業者情報!Print_Area</vt:lpstr>
      <vt:lpstr>店舗情報①!Print_Area</vt:lpstr>
      <vt:lpstr>店舗情報②!Print_Area</vt:lpstr>
      <vt:lpstr>店舗情報③!Print_Area</vt:lpstr>
      <vt:lpstr>店舗情報④!Print_Area</vt:lpstr>
      <vt:lpstr>店舗情報⑤!Print_Area</vt:lpstr>
      <vt:lpstr>法人情報!Print_Area</vt:lpstr>
      <vt:lpstr>店舗情報①!ショッピング・小売</vt:lpstr>
      <vt:lpstr>店舗情報②!ショッピング・小売</vt:lpstr>
      <vt:lpstr>店舗情報③!ショッピング・小売</vt:lpstr>
      <vt:lpstr>店舗情報④!ショッピング・小売</vt:lpstr>
      <vt:lpstr>店舗情報⑤!ショッピング・小売</vt:lpstr>
      <vt:lpstr>ショッピング・小売</vt:lpstr>
      <vt:lpstr>店舗情報①!スポーツチーム・団体</vt:lpstr>
      <vt:lpstr>店舗情報②!スポーツチーム・団体</vt:lpstr>
      <vt:lpstr>店舗情報③!スポーツチーム・団体</vt:lpstr>
      <vt:lpstr>店舗情報④!スポーツチーム・団体</vt:lpstr>
      <vt:lpstr>店舗情報⑤!スポーツチーム・団体</vt:lpstr>
      <vt:lpstr>スポーツチーム・団体</vt:lpstr>
      <vt:lpstr>店舗情報①!スポーツ施設・教室</vt:lpstr>
      <vt:lpstr>店舗情報②!スポーツ施設・教室</vt:lpstr>
      <vt:lpstr>店舗情報③!スポーツ施設・教室</vt:lpstr>
      <vt:lpstr>店舗情報④!スポーツ施設・教室</vt:lpstr>
      <vt:lpstr>店舗情報⑤!スポーツ施設・教室</vt:lpstr>
      <vt:lpstr>スポーツ施設・教室</vt:lpstr>
      <vt:lpstr>店舗情報①!スポーツ用品</vt:lpstr>
      <vt:lpstr>店舗情報②!スポーツ用品</vt:lpstr>
      <vt:lpstr>店舗情報③!スポーツ用品</vt:lpstr>
      <vt:lpstr>店舗情報④!スポーツ用品</vt:lpstr>
      <vt:lpstr>店舗情報⑤!スポーツ用品</vt:lpstr>
      <vt:lpstr>スポーツ用品</vt:lpstr>
      <vt:lpstr>店舗情報①!ファッション</vt:lpstr>
      <vt:lpstr>店舗情報②!ファッション</vt:lpstr>
      <vt:lpstr>店舗情報③!ファッション</vt:lpstr>
      <vt:lpstr>店舗情報④!ファッション</vt:lpstr>
      <vt:lpstr>店舗情報⑤!ファッション</vt:lpstr>
      <vt:lpstr>ファッション</vt:lpstr>
      <vt:lpstr>店舗情報①!ペット</vt:lpstr>
      <vt:lpstr>店舗情報②!ペット</vt:lpstr>
      <vt:lpstr>店舗情報③!ペット</vt:lpstr>
      <vt:lpstr>店舗情報④!ペット</vt:lpstr>
      <vt:lpstr>店舗情報⑤!ペット</vt:lpstr>
      <vt:lpstr>ペット</vt:lpstr>
      <vt:lpstr>店舗情報②!ゆうちょ銀行</vt:lpstr>
      <vt:lpstr>店舗情報③!ゆうちょ銀行</vt:lpstr>
      <vt:lpstr>店舗情報④!ゆうちょ銀行</vt:lpstr>
      <vt:lpstr>店舗情報⑤!ゆうちょ銀行</vt:lpstr>
      <vt:lpstr>ゆうちょ銀行</vt:lpstr>
      <vt:lpstr>店舗情報①!医療機関・診療所</vt:lpstr>
      <vt:lpstr>店舗情報②!医療機関・診療所</vt:lpstr>
      <vt:lpstr>店舗情報③!医療機関・診療所</vt:lpstr>
      <vt:lpstr>店舗情報④!医療機関・診療所</vt:lpstr>
      <vt:lpstr>店舗情報⑤!医療機関・診療所</vt:lpstr>
      <vt:lpstr>医療機関・診療所</vt:lpstr>
      <vt:lpstr>店舗情報①!印刷・出版</vt:lpstr>
      <vt:lpstr>店舗情報②!印刷・出版</vt:lpstr>
      <vt:lpstr>店舗情報③!印刷・出版</vt:lpstr>
      <vt:lpstr>店舗情報④!印刷・出版</vt:lpstr>
      <vt:lpstr>店舗情報⑤!印刷・出版</vt:lpstr>
      <vt:lpstr>印刷・出版</vt:lpstr>
      <vt:lpstr>店舗情報①!飲食・レストラン</vt:lpstr>
      <vt:lpstr>店舗情報②!飲食・レストラン</vt:lpstr>
      <vt:lpstr>店舗情報③!飲食・レストラン</vt:lpstr>
      <vt:lpstr>店舗情報④!飲食・レストラン</vt:lpstr>
      <vt:lpstr>店舗情報⑤!飲食・レストラン</vt:lpstr>
      <vt:lpstr>飲食・レストラン</vt:lpstr>
      <vt:lpstr>店舗情報①!運送・倉庫</vt:lpstr>
      <vt:lpstr>店舗情報②!運送・倉庫</vt:lpstr>
      <vt:lpstr>店舗情報③!運送・倉庫</vt:lpstr>
      <vt:lpstr>店舗情報④!運送・倉庫</vt:lpstr>
      <vt:lpstr>店舗情報⑤!運送・倉庫</vt:lpstr>
      <vt:lpstr>運送・倉庫</vt:lpstr>
      <vt:lpstr>店舗情報②!横浜銀行</vt:lpstr>
      <vt:lpstr>店舗情報③!横浜銀行</vt:lpstr>
      <vt:lpstr>店舗情報④!横浜銀行</vt:lpstr>
      <vt:lpstr>店舗情報⑤!横浜銀行</vt:lpstr>
      <vt:lpstr>横浜銀行</vt:lpstr>
      <vt:lpstr>店舗情報②!沖縄銀行</vt:lpstr>
      <vt:lpstr>店舗情報③!沖縄銀行</vt:lpstr>
      <vt:lpstr>店舗情報④!沖縄銀行</vt:lpstr>
      <vt:lpstr>店舗情報⑤!沖縄銀行</vt:lpstr>
      <vt:lpstr>沖縄銀行</vt:lpstr>
      <vt:lpstr>店舗情報①!冠婚葬祭</vt:lpstr>
      <vt:lpstr>店舗情報②!冠婚葬祭</vt:lpstr>
      <vt:lpstr>店舗情報③!冠婚葬祭</vt:lpstr>
      <vt:lpstr>店舗情報④!冠婚葬祭</vt:lpstr>
      <vt:lpstr>店舗情報⑤!冠婚葬祭</vt:lpstr>
      <vt:lpstr>冠婚葬祭</vt:lpstr>
      <vt:lpstr>店舗情報①!教育・習い事</vt:lpstr>
      <vt:lpstr>店舗情報②!教育・習い事</vt:lpstr>
      <vt:lpstr>店舗情報③!教育・習い事</vt:lpstr>
      <vt:lpstr>店舗情報④!教育・習い事</vt:lpstr>
      <vt:lpstr>店舗情報⑤!教育・習い事</vt:lpstr>
      <vt:lpstr>教育・習い事</vt:lpstr>
      <vt:lpstr>店舗情報①!銀行・保険・金融</vt:lpstr>
      <vt:lpstr>店舗情報②!銀行・保険・金融</vt:lpstr>
      <vt:lpstr>店舗情報③!銀行・保険・金融</vt:lpstr>
      <vt:lpstr>店舗情報④!銀行・保険・金融</vt:lpstr>
      <vt:lpstr>店舗情報⑤!銀行・保険・金融</vt:lpstr>
      <vt:lpstr>銀行・保険・金融</vt:lpstr>
      <vt:lpstr>銀行Pay</vt:lpstr>
      <vt:lpstr>店舗情報①!建設・土木</vt:lpstr>
      <vt:lpstr>店舗情報②!建設・土木</vt:lpstr>
      <vt:lpstr>店舗情報③!建設・土木</vt:lpstr>
      <vt:lpstr>店舗情報④!建設・土木</vt:lpstr>
      <vt:lpstr>店舗情報⑤!建設・土木</vt:lpstr>
      <vt:lpstr>建設・土木</vt:lpstr>
      <vt:lpstr>店舗情報①!交通機関・サービス</vt:lpstr>
      <vt:lpstr>店舗情報②!交通機関・サービス</vt:lpstr>
      <vt:lpstr>店舗情報③!交通機関・サービス</vt:lpstr>
      <vt:lpstr>店舗情報④!交通機関・サービス</vt:lpstr>
      <vt:lpstr>店舗情報⑤!交通機関・サービス</vt:lpstr>
      <vt:lpstr>交通機関・サービス</vt:lpstr>
      <vt:lpstr>店舗情報①!公共機関・施設</vt:lpstr>
      <vt:lpstr>店舗情報②!公共機関・施設</vt:lpstr>
      <vt:lpstr>店舗情報③!公共機関・施設</vt:lpstr>
      <vt:lpstr>店舗情報④!公共機関・施設</vt:lpstr>
      <vt:lpstr>店舗情報⑤!公共機関・施設</vt:lpstr>
      <vt:lpstr>公共機関・施設</vt:lpstr>
      <vt:lpstr>店舗情報②!広島銀行</vt:lpstr>
      <vt:lpstr>店舗情報③!広島銀行</vt:lpstr>
      <vt:lpstr>店舗情報④!広島銀行</vt:lpstr>
      <vt:lpstr>店舗情報⑤!広島銀行</vt:lpstr>
      <vt:lpstr>広島銀行</vt:lpstr>
      <vt:lpstr>店舗情報①!鉱業</vt:lpstr>
      <vt:lpstr>店舗情報②!鉱業</vt:lpstr>
      <vt:lpstr>店舗情報③!鉱業</vt:lpstr>
      <vt:lpstr>店舗情報④!鉱業</vt:lpstr>
      <vt:lpstr>店舗情報⑤!鉱業</vt:lpstr>
      <vt:lpstr>鉱業</vt:lpstr>
      <vt:lpstr>店舗情報①!寺院・神社・教会</vt:lpstr>
      <vt:lpstr>店舗情報②!寺院・神社・教会</vt:lpstr>
      <vt:lpstr>店舗情報③!寺院・神社・教会</vt:lpstr>
      <vt:lpstr>店舗情報④!寺院・神社・教会</vt:lpstr>
      <vt:lpstr>店舗情報⑤!寺院・神社・教会</vt:lpstr>
      <vt:lpstr>寺院・神社・教会</vt:lpstr>
      <vt:lpstr>店舗情報①!自動車・バイク</vt:lpstr>
      <vt:lpstr>店舗情報②!自動車・バイク</vt:lpstr>
      <vt:lpstr>店舗情報③!自動車・バイク</vt:lpstr>
      <vt:lpstr>店舗情報④!自動車・バイク</vt:lpstr>
      <vt:lpstr>店舗情報⑤!自動車・バイク</vt:lpstr>
      <vt:lpstr>自動車・バイク</vt:lpstr>
      <vt:lpstr>店舗情報①!宿泊施設</vt:lpstr>
      <vt:lpstr>店舗情報②!宿泊施設</vt:lpstr>
      <vt:lpstr>店舗情報③!宿泊施設</vt:lpstr>
      <vt:lpstr>店舗情報④!宿泊施設</vt:lpstr>
      <vt:lpstr>店舗情報⑤!宿泊施設</vt:lpstr>
      <vt:lpstr>宿泊施設</vt:lpstr>
      <vt:lpstr>店舗情報①!商業</vt:lpstr>
      <vt:lpstr>店舗情報②!商業</vt:lpstr>
      <vt:lpstr>店舗情報③!商業</vt:lpstr>
      <vt:lpstr>店舗情報④!商業</vt:lpstr>
      <vt:lpstr>店舗情報⑤!商業</vt:lpstr>
      <vt:lpstr>商業</vt:lpstr>
      <vt:lpstr>店舗情報①!食料品</vt:lpstr>
      <vt:lpstr>店舗情報②!食料品</vt:lpstr>
      <vt:lpstr>店舗情報③!食料品</vt:lpstr>
      <vt:lpstr>店舗情報④!食料品</vt:lpstr>
      <vt:lpstr>店舗情報⑤!食料品</vt:lpstr>
      <vt:lpstr>食料品</vt:lpstr>
      <vt:lpstr>店舗情報①!水産・農林</vt:lpstr>
      <vt:lpstr>店舗情報②!水産・農林</vt:lpstr>
      <vt:lpstr>店舗情報③!水産・農林</vt:lpstr>
      <vt:lpstr>店舗情報④!水産・農林</vt:lpstr>
      <vt:lpstr>店舗情報⑤!水産・農林</vt:lpstr>
      <vt:lpstr>水産・農林</vt:lpstr>
      <vt:lpstr>店舗情報①!生活関連サービス</vt:lpstr>
      <vt:lpstr>店舗情報②!生活関連サービス</vt:lpstr>
      <vt:lpstr>店舗情報③!生活関連サービス</vt:lpstr>
      <vt:lpstr>店舗情報④!生活関連サービス</vt:lpstr>
      <vt:lpstr>店舗情報⑤!生活関連サービス</vt:lpstr>
      <vt:lpstr>生活関連サービス</vt:lpstr>
      <vt:lpstr>店舗情報①!製造業</vt:lpstr>
      <vt:lpstr>店舗情報②!製造業</vt:lpstr>
      <vt:lpstr>店舗情報③!製造業</vt:lpstr>
      <vt:lpstr>店舗情報④!製造業</vt:lpstr>
      <vt:lpstr>店舗情報⑤!製造業</vt:lpstr>
      <vt:lpstr>製造業</vt:lpstr>
      <vt:lpstr>店舗情報①!専門サービス</vt:lpstr>
      <vt:lpstr>店舗情報②!専門サービス</vt:lpstr>
      <vt:lpstr>店舗情報③!専門サービス</vt:lpstr>
      <vt:lpstr>店舗情報④!専門サービス</vt:lpstr>
      <vt:lpstr>店舗情報⑤!専門サービス</vt:lpstr>
      <vt:lpstr>専門サービス</vt:lpstr>
      <vt:lpstr>店舗情報①!団体</vt:lpstr>
      <vt:lpstr>店舗情報②!団体</vt:lpstr>
      <vt:lpstr>店舗情報③!団体</vt:lpstr>
      <vt:lpstr>店舗情報④!団体</vt:lpstr>
      <vt:lpstr>店舗情報⑤!団体</vt:lpstr>
      <vt:lpstr>団体</vt:lpstr>
      <vt:lpstr>店舗情報①!通信・情報・メディア</vt:lpstr>
      <vt:lpstr>店舗情報②!通信・情報・メディア</vt:lpstr>
      <vt:lpstr>店舗情報③!通信・情報・メディア</vt:lpstr>
      <vt:lpstr>店舗情報④!通信・情報・メディア</vt:lpstr>
      <vt:lpstr>店舗情報⑤!通信・情報・メディア</vt:lpstr>
      <vt:lpstr>通信・情報・メディア</vt:lpstr>
      <vt:lpstr>店舗情報①!電気・ガス・エネルギー</vt:lpstr>
      <vt:lpstr>店舗情報②!電気・ガス・エネルギー</vt:lpstr>
      <vt:lpstr>店舗情報③!電気・ガス・エネルギー</vt:lpstr>
      <vt:lpstr>店舗情報④!電気・ガス・エネルギー</vt:lpstr>
      <vt:lpstr>店舗情報⑤!電気・ガス・エネルギー</vt:lpstr>
      <vt:lpstr>電気・ガス・エネルギー</vt:lpstr>
      <vt:lpstr>店舗情報①!美容・サロン</vt:lpstr>
      <vt:lpstr>店舗情報②!美容・サロン</vt:lpstr>
      <vt:lpstr>店舗情報③!美容・サロン</vt:lpstr>
      <vt:lpstr>店舗情報④!美容・サロン</vt:lpstr>
      <vt:lpstr>店舗情報⑤!美容・サロン</vt:lpstr>
      <vt:lpstr>美容・サロン</vt:lpstr>
      <vt:lpstr>店舗情報②!福岡銀行</vt:lpstr>
      <vt:lpstr>店舗情報③!福岡銀行</vt:lpstr>
      <vt:lpstr>店舗情報④!福岡銀行</vt:lpstr>
      <vt:lpstr>店舗情報⑤!福岡銀行</vt:lpstr>
      <vt:lpstr>福岡銀行</vt:lpstr>
      <vt:lpstr>店舗情報①!福祉・介護</vt:lpstr>
      <vt:lpstr>店舗情報②!福祉・介護</vt:lpstr>
      <vt:lpstr>店舗情報③!福祉・介護</vt:lpstr>
      <vt:lpstr>店舗情報④!福祉・介護</vt:lpstr>
      <vt:lpstr>店舗情報⑤!福祉・介護</vt:lpstr>
      <vt:lpstr>福祉・介護</vt:lpstr>
      <vt:lpstr>店舗情報①!保育・学校</vt:lpstr>
      <vt:lpstr>店舗情報②!保育・学校</vt:lpstr>
      <vt:lpstr>店舗情報③!保育・学校</vt:lpstr>
      <vt:lpstr>店舗情報④!保育・学校</vt:lpstr>
      <vt:lpstr>店舗情報⑤!保育・学校</vt:lpstr>
      <vt:lpstr>保育・学校</vt:lpstr>
      <vt:lpstr>店舗情報②!北海道銀行</vt:lpstr>
      <vt:lpstr>店舗情報③!北海道銀行</vt:lpstr>
      <vt:lpstr>店舗情報④!北海道銀行</vt:lpstr>
      <vt:lpstr>店舗情報⑤!北海道銀行</vt:lpstr>
      <vt:lpstr>北海道銀行</vt:lpstr>
      <vt:lpstr>店舗情報②!北陸銀行</vt:lpstr>
      <vt:lpstr>店舗情報③!北陸銀行</vt:lpstr>
      <vt:lpstr>店舗情報④!北陸銀行</vt:lpstr>
      <vt:lpstr>店舗情報⑤!北陸銀行</vt:lpstr>
      <vt:lpstr>北陸銀行</vt:lpstr>
      <vt:lpstr>店舗情報①!旅行・エンタメ・レジャー</vt:lpstr>
      <vt:lpstr>店舗情報②!旅行・エンタメ・レジャー</vt:lpstr>
      <vt:lpstr>店舗情報③!旅行・エンタメ・レジャー</vt:lpstr>
      <vt:lpstr>店舗情報④!旅行・エンタメ・レジャー</vt:lpstr>
      <vt:lpstr>店舗情報⑤!旅行・エンタメ・レジャー</vt:lpstr>
      <vt:lpstr>旅行・エンタメ・レジャー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2022-03-29T11:38:41Z</cp:lastPrinted>
  <dcterms:created xsi:type="dcterms:W3CDTF">2022-03-28T09:17:44Z</dcterms:created>
  <dcterms:modified xsi:type="dcterms:W3CDTF">2022-08-25T04:15:42Z</dcterms:modified>
</cp:coreProperties>
</file>